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028"/>
  <workbookPr autoCompressPictures="0"/>
  <bookViews>
    <workbookView xWindow="0" yWindow="0" windowWidth="20400" windowHeight="15560"/>
  </bookViews>
  <sheets>
    <sheet name="Ark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8" i="1"/>
  <c r="F7" i="1"/>
  <c r="B26" i="1"/>
  <c r="B11" i="1"/>
  <c r="B20" i="1"/>
  <c r="B18" i="1"/>
  <c r="C19" i="1"/>
  <c r="B19" i="1"/>
  <c r="B27" i="1"/>
  <c r="F9" i="1"/>
  <c r="F11" i="1"/>
  <c r="B28" i="1"/>
  <c r="B29" i="1"/>
  <c r="B31" i="1"/>
  <c r="C27" i="1"/>
  <c r="C28" i="1"/>
  <c r="C29" i="1"/>
  <c r="C31" i="1"/>
  <c r="C21" i="1"/>
  <c r="B21" i="1"/>
  <c r="C17" i="1"/>
</calcChain>
</file>

<file path=xl/sharedStrings.xml><?xml version="1.0" encoding="utf-8"?>
<sst xmlns="http://schemas.openxmlformats.org/spreadsheetml/2006/main" count="50" uniqueCount="46">
  <si>
    <t>Metode</t>
  </si>
  <si>
    <t>Ferdig løsning</t>
  </si>
  <si>
    <r>
      <t xml:space="preserve">60% </t>
    </r>
    <r>
      <rPr>
        <sz val="11"/>
        <color theme="1"/>
        <rFont val="Calibri"/>
        <family val="2"/>
        <scheme val="minor"/>
      </rPr>
      <t>vann + 40 % urea</t>
    </r>
  </si>
  <si>
    <t>Dosering, % av tørrvekt halm (15% vann)</t>
  </si>
  <si>
    <t xml:space="preserve">Dosering, liter løsning pr 100 kg tørr halm </t>
  </si>
  <si>
    <t>% N</t>
  </si>
  <si>
    <t>Ballevekt, kg</t>
  </si>
  <si>
    <t>Dosering, liter pr ball</t>
  </si>
  <si>
    <t>Halmen bør være litt fuktig, 25-50% vann.</t>
  </si>
  <si>
    <t>Omregning rå til tørr ball</t>
  </si>
  <si>
    <t>Vann, %</t>
  </si>
  <si>
    <t>Omregna ballevekt, 15 % vann</t>
  </si>
  <si>
    <t>Dosering, liter/minutt</t>
  </si>
  <si>
    <t>Halmmengde (tørr), kg/daa</t>
  </si>
  <si>
    <t>Effektiv treskebredde, meter</t>
  </si>
  <si>
    <t>Strenglengde, meter/daa</t>
  </si>
  <si>
    <t>Ballevekt, kg, ved 15% vann</t>
  </si>
  <si>
    <t>=liter pr daa</t>
  </si>
  <si>
    <t>Kjørehastighet pressing, km/time</t>
  </si>
  <si>
    <t>=liter pr 100 meter</t>
  </si>
  <si>
    <t>Dosering, liter løsning pr minutt</t>
  </si>
  <si>
    <t>Fôring</t>
  </si>
  <si>
    <t>Tilsatt urea, % av tørrvekt halm</t>
  </si>
  <si>
    <t>Urea pr kg tørr halm, gram</t>
  </si>
  <si>
    <t>Vann-% i halm</t>
  </si>
  <si>
    <t>Urea pr kg rå halm, gram</t>
  </si>
  <si>
    <t>Fôring, kg rå halm pr dag</t>
  </si>
  <si>
    <t>Fôring, gram urea pr dag</t>
  </si>
  <si>
    <t>N, % i ublanda gjødsel (hhv urea og Flex)</t>
  </si>
  <si>
    <t>Vi kan bruke inntil 3 % urea, og maks halvparten av grovfôret som ureabehandla halm.</t>
  </si>
  <si>
    <r>
      <t xml:space="preserve">Bruk minst 6 lag plast ved pakking, fortrinnsvis </t>
    </r>
    <r>
      <rPr>
        <b/>
        <u/>
        <sz val="11"/>
        <color theme="1"/>
        <rFont val="Calibri"/>
        <family val="2"/>
        <scheme val="minor"/>
      </rPr>
      <t>svart</t>
    </r>
    <r>
      <rPr>
        <sz val="11"/>
        <color theme="1"/>
        <rFont val="Calibri"/>
        <family val="2"/>
        <scheme val="minor"/>
      </rPr>
      <t>.</t>
    </r>
  </si>
  <si>
    <t>Fôring kan ta til etter 6-8 uker.</t>
  </si>
  <si>
    <t>maks 150 til okser og kviger.</t>
  </si>
  <si>
    <t>Maks 200 til mjølkekyr,</t>
  </si>
  <si>
    <t>Flex N18</t>
  </si>
  <si>
    <t xml:space="preserve">Grå ruter </t>
  </si>
  <si>
    <t>fylles ut for</t>
  </si>
  <si>
    <t>beregning.</t>
  </si>
  <si>
    <t>Dosering av urea til halm for konservering</t>
  </si>
  <si>
    <t>Urea + vann</t>
  </si>
  <si>
    <t>Tilført mengde justeres med A. dysestørrelse og/eller B. kjørehastighet.</t>
  </si>
  <si>
    <t>Maks trykk ved dysene 2 bar (ref. Flex Agri) for å unngå tetting.</t>
  </si>
  <si>
    <t>↓</t>
  </si>
  <si>
    <t>↓↘</t>
  </si>
  <si>
    <t>Løsningen er svakt basisk, med pH over 7.</t>
  </si>
  <si>
    <r>
      <t xml:space="preserve">Fôrurea + </t>
    </r>
    <r>
      <rPr>
        <u/>
        <sz val="11"/>
        <color theme="1"/>
        <rFont val="Calibri"/>
        <family val="2"/>
        <scheme val="minor"/>
      </rPr>
      <t>varmt</t>
    </r>
    <r>
      <rPr>
        <sz val="11"/>
        <color theme="1"/>
        <rFont val="Calibri"/>
        <family val="2"/>
        <scheme val="minor"/>
      </rPr>
      <t xml:space="preserve"> vann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</si>
</sst>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B05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5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3" xfId="0" applyFill="1" applyBorder="1" applyAlignment="1">
      <alignment horizontal="right"/>
    </xf>
    <xf numFmtId="0" fontId="0" fillId="2" borderId="3" xfId="0" quotePrefix="1" applyFill="1" applyBorder="1"/>
    <xf numFmtId="0" fontId="0" fillId="2" borderId="0" xfId="0" applyFill="1" applyAlignment="1">
      <alignment horizontal="left" indent="1"/>
    </xf>
    <xf numFmtId="0" fontId="0" fillId="4" borderId="0" xfId="0" applyFill="1"/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0" fillId="3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2" borderId="0" xfId="1" applyNumberFormat="1" applyFont="1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1" fontId="0" fillId="3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Pros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47626</xdr:rowOff>
    </xdr:from>
    <xdr:to>
      <xdr:col>6</xdr:col>
      <xdr:colOff>9167</xdr:colOff>
      <xdr:row>2</xdr:row>
      <xdr:rowOff>61278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xmlns="" id="{5794BB3D-38DB-4912-9AC6-EC172C2F7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4950" y="47626"/>
          <a:ext cx="2457092" cy="442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B9" sqref="B9"/>
    </sheetView>
  </sheetViews>
  <sheetFormatPr baseColWidth="10" defaultRowHeight="14" x14ac:dyDescent="0"/>
  <cols>
    <col min="1" max="1" width="37.6640625" customWidth="1"/>
    <col min="2" max="2" width="23.5" customWidth="1"/>
    <col min="3" max="3" width="14.5" customWidth="1"/>
    <col min="4" max="4" width="4.6640625" customWidth="1"/>
    <col min="5" max="5" width="28.5" customWidth="1"/>
    <col min="6" max="6" width="7.5" customWidth="1"/>
    <col min="7" max="7" width="24.5" customWidth="1"/>
  </cols>
  <sheetData>
    <row r="1" spans="1:7" ht="18">
      <c r="A1" s="1" t="s">
        <v>38</v>
      </c>
      <c r="B1" s="2"/>
      <c r="C1" s="2"/>
      <c r="D1" s="2"/>
      <c r="E1" s="2"/>
      <c r="F1" s="2"/>
      <c r="G1" s="2"/>
    </row>
    <row r="2" spans="1:7">
      <c r="B2" s="2"/>
      <c r="C2" s="2"/>
      <c r="D2" s="2"/>
      <c r="E2" s="2"/>
      <c r="F2" s="2"/>
      <c r="G2" s="2"/>
    </row>
    <row r="3" spans="1:7">
      <c r="A3" s="10" t="s">
        <v>29</v>
      </c>
      <c r="B3" s="10"/>
      <c r="C3" s="10"/>
      <c r="D3" s="2"/>
      <c r="E3" s="2"/>
      <c r="F3" s="2"/>
      <c r="G3" s="2"/>
    </row>
    <row r="4" spans="1:7">
      <c r="A4" s="10" t="s">
        <v>8</v>
      </c>
      <c r="B4" s="10"/>
      <c r="C4" s="10"/>
      <c r="D4" s="2"/>
      <c r="E4" s="2"/>
      <c r="F4" s="2"/>
      <c r="G4" s="2"/>
    </row>
    <row r="5" spans="1:7">
      <c r="A5" s="10" t="s">
        <v>30</v>
      </c>
      <c r="B5" s="10"/>
      <c r="C5" s="10"/>
      <c r="D5" s="2"/>
      <c r="E5" s="3" t="s">
        <v>21</v>
      </c>
      <c r="F5" s="4"/>
      <c r="G5" s="2"/>
    </row>
    <row r="6" spans="1:7">
      <c r="A6" s="10" t="s">
        <v>31</v>
      </c>
      <c r="B6" s="10"/>
      <c r="C6" s="10"/>
      <c r="D6" s="2"/>
      <c r="E6" s="5" t="s">
        <v>22</v>
      </c>
      <c r="F6" s="24">
        <f>B17</f>
        <v>3</v>
      </c>
      <c r="G6" s="2"/>
    </row>
    <row r="7" spans="1:7">
      <c r="A7" s="2"/>
      <c r="B7" s="2"/>
      <c r="C7" s="2"/>
      <c r="D7" s="2"/>
      <c r="E7" s="5" t="s">
        <v>23</v>
      </c>
      <c r="F7" s="24">
        <f>F6%*1000</f>
        <v>30</v>
      </c>
      <c r="G7" s="2"/>
    </row>
    <row r="8" spans="1:7">
      <c r="A8" s="3" t="s">
        <v>9</v>
      </c>
      <c r="B8" s="4"/>
      <c r="C8" s="12" t="s">
        <v>35</v>
      </c>
      <c r="D8" s="2"/>
      <c r="E8" s="5" t="s">
        <v>24</v>
      </c>
      <c r="F8" s="24">
        <f>$B$10</f>
        <v>25</v>
      </c>
      <c r="G8" s="2"/>
    </row>
    <row r="9" spans="1:7">
      <c r="A9" s="5" t="s">
        <v>6</v>
      </c>
      <c r="B9" s="13">
        <v>250</v>
      </c>
      <c r="C9" s="12" t="s">
        <v>36</v>
      </c>
      <c r="D9" s="2"/>
      <c r="E9" s="5" t="s">
        <v>25</v>
      </c>
      <c r="F9" s="28">
        <f>F7*(B11/B9)</f>
        <v>26.470588235294116</v>
      </c>
      <c r="G9" s="2"/>
    </row>
    <row r="10" spans="1:7">
      <c r="A10" s="5" t="s">
        <v>10</v>
      </c>
      <c r="B10" s="13">
        <v>25</v>
      </c>
      <c r="C10" s="12" t="s">
        <v>37</v>
      </c>
      <c r="D10" s="2"/>
      <c r="E10" s="5" t="s">
        <v>26</v>
      </c>
      <c r="F10" s="13">
        <v>4</v>
      </c>
      <c r="G10" s="2"/>
    </row>
    <row r="11" spans="1:7">
      <c r="A11" s="6" t="s">
        <v>11</v>
      </c>
      <c r="B11" s="14">
        <f>B9*(100-B10)/85</f>
        <v>220.58823529411765</v>
      </c>
      <c r="C11" s="2"/>
      <c r="D11" s="2"/>
      <c r="E11" s="6" t="s">
        <v>27</v>
      </c>
      <c r="F11" s="14">
        <f>F9*F10</f>
        <v>105.88235294117646</v>
      </c>
      <c r="G11" s="11" t="s">
        <v>33</v>
      </c>
    </row>
    <row r="12" spans="1:7">
      <c r="A12" s="2"/>
      <c r="B12" s="34" t="s">
        <v>43</v>
      </c>
      <c r="C12" s="2"/>
      <c r="D12" s="2"/>
      <c r="E12" s="2"/>
      <c r="F12" s="2"/>
      <c r="G12" s="11" t="s">
        <v>32</v>
      </c>
    </row>
    <row r="13" spans="1:7">
      <c r="A13" s="3" t="s">
        <v>7</v>
      </c>
      <c r="B13" s="15"/>
      <c r="C13" s="23"/>
      <c r="D13" s="2"/>
      <c r="E13" s="2"/>
      <c r="F13" s="2"/>
      <c r="G13" s="2"/>
    </row>
    <row r="14" spans="1:7">
      <c r="A14" s="5" t="s">
        <v>0</v>
      </c>
      <c r="B14" s="16" t="s">
        <v>45</v>
      </c>
      <c r="C14" s="24" t="s">
        <v>1</v>
      </c>
      <c r="D14" s="2"/>
      <c r="E14" s="2"/>
      <c r="F14" s="2"/>
      <c r="G14" s="2"/>
    </row>
    <row r="15" spans="1:7">
      <c r="A15" s="29"/>
      <c r="B15" s="30" t="s">
        <v>2</v>
      </c>
      <c r="C15" s="31" t="s">
        <v>34</v>
      </c>
      <c r="D15" s="2"/>
      <c r="E15" s="2"/>
      <c r="F15" s="2"/>
      <c r="G15" s="2"/>
    </row>
    <row r="16" spans="1:7">
      <c r="A16" s="5" t="s">
        <v>28</v>
      </c>
      <c r="B16" s="17">
        <v>46</v>
      </c>
      <c r="C16" s="25">
        <v>18.5</v>
      </c>
      <c r="D16" s="9" t="s">
        <v>44</v>
      </c>
      <c r="E16" s="2"/>
      <c r="F16" s="2"/>
      <c r="G16" s="2"/>
    </row>
    <row r="17" spans="1:7">
      <c r="A17" s="5" t="s">
        <v>3</v>
      </c>
      <c r="B17" s="18">
        <v>3</v>
      </c>
      <c r="C17" s="26">
        <f>B18/C16%</f>
        <v>7.4594594594594605</v>
      </c>
      <c r="D17" s="2"/>
      <c r="E17" s="2"/>
      <c r="F17" s="2"/>
      <c r="G17" s="2"/>
    </row>
    <row r="18" spans="1:7" hidden="1">
      <c r="A18" s="7" t="s">
        <v>5</v>
      </c>
      <c r="B18" s="16">
        <f>B17*B16%</f>
        <v>1.3800000000000001</v>
      </c>
      <c r="C18" s="24"/>
      <c r="D18" s="2"/>
      <c r="E18" s="2"/>
      <c r="F18" s="2"/>
      <c r="G18" s="2"/>
    </row>
    <row r="19" spans="1:7">
      <c r="A19" s="5" t="s">
        <v>4</v>
      </c>
      <c r="B19" s="19">
        <f>(B17/40%)*100%</f>
        <v>7.5</v>
      </c>
      <c r="C19" s="26">
        <f>B18/C16%</f>
        <v>7.4594594594594605</v>
      </c>
      <c r="D19" s="2"/>
      <c r="E19" s="2"/>
      <c r="F19" s="2"/>
      <c r="G19" s="2"/>
    </row>
    <row r="20" spans="1:7" hidden="1">
      <c r="A20" s="5" t="s">
        <v>16</v>
      </c>
      <c r="B20" s="20">
        <f>B11</f>
        <v>220.58823529411765</v>
      </c>
      <c r="C20" s="24"/>
      <c r="D20" s="2"/>
      <c r="E20" s="2"/>
      <c r="F20" s="2"/>
      <c r="G20" s="2"/>
    </row>
    <row r="21" spans="1:7">
      <c r="A21" s="6" t="s">
        <v>7</v>
      </c>
      <c r="B21" s="21">
        <f>B19*B20/100</f>
        <v>16.544117647058826</v>
      </c>
      <c r="C21" s="27">
        <f>C19*B20/100</f>
        <v>16.454689984101751</v>
      </c>
      <c r="D21" s="2"/>
      <c r="E21" s="2"/>
      <c r="F21" s="2"/>
      <c r="G21" s="2"/>
    </row>
    <row r="22" spans="1:7">
      <c r="A22" s="2"/>
      <c r="B22" s="35" t="s">
        <v>42</v>
      </c>
      <c r="C22" s="35" t="s">
        <v>42</v>
      </c>
      <c r="D22" s="2"/>
      <c r="E22" s="2"/>
      <c r="F22" s="2"/>
      <c r="G22" s="2"/>
    </row>
    <row r="23" spans="1:7">
      <c r="A23" s="3" t="s">
        <v>12</v>
      </c>
      <c r="B23" s="32" t="s">
        <v>39</v>
      </c>
      <c r="C23" s="33" t="s">
        <v>34</v>
      </c>
      <c r="D23" s="2"/>
      <c r="E23" s="2"/>
      <c r="F23" s="2"/>
      <c r="G23" s="2"/>
    </row>
    <row r="24" spans="1:7">
      <c r="A24" s="5" t="s">
        <v>13</v>
      </c>
      <c r="B24" s="22">
        <v>200</v>
      </c>
      <c r="C24" s="28"/>
      <c r="D24" s="2"/>
      <c r="E24" s="2"/>
      <c r="F24" s="2"/>
      <c r="G24" s="2"/>
    </row>
    <row r="25" spans="1:7">
      <c r="A25" s="5" t="s">
        <v>14</v>
      </c>
      <c r="B25" s="18">
        <v>3</v>
      </c>
      <c r="C25" s="24"/>
      <c r="D25" s="2"/>
      <c r="E25" s="2"/>
      <c r="F25" s="2"/>
      <c r="G25" s="2"/>
    </row>
    <row r="26" spans="1:7">
      <c r="A26" s="5" t="s">
        <v>15</v>
      </c>
      <c r="B26" s="20">
        <f>1000/B25</f>
        <v>333.33333333333331</v>
      </c>
      <c r="C26" s="24"/>
      <c r="D26" s="2"/>
      <c r="E26" s="2"/>
      <c r="F26" s="2"/>
      <c r="G26" s="2"/>
    </row>
    <row r="27" spans="1:7">
      <c r="A27" s="5" t="s">
        <v>4</v>
      </c>
      <c r="B27" s="19">
        <f>B19</f>
        <v>7.5</v>
      </c>
      <c r="C27" s="26">
        <f>C19</f>
        <v>7.4594594594594605</v>
      </c>
      <c r="D27" s="2"/>
      <c r="E27" s="2"/>
      <c r="F27" s="2"/>
      <c r="G27" s="2"/>
    </row>
    <row r="28" spans="1:7" hidden="1">
      <c r="A28" s="8" t="s">
        <v>17</v>
      </c>
      <c r="B28" s="19">
        <f>B27*B24/100</f>
        <v>15</v>
      </c>
      <c r="C28" s="26">
        <f>C27*B24/100</f>
        <v>14.918918918918921</v>
      </c>
      <c r="D28" s="2"/>
      <c r="E28" s="2"/>
      <c r="F28" s="2"/>
      <c r="G28" s="2"/>
    </row>
    <row r="29" spans="1:7" hidden="1">
      <c r="A29" s="8" t="s">
        <v>19</v>
      </c>
      <c r="B29" s="19">
        <f>B28/(B26/100)</f>
        <v>4.5</v>
      </c>
      <c r="C29" s="26">
        <f>C28/(B26/100)</f>
        <v>4.475675675675677</v>
      </c>
      <c r="D29" s="2"/>
      <c r="E29" s="2"/>
      <c r="F29" s="2"/>
      <c r="G29" s="2"/>
    </row>
    <row r="30" spans="1:7">
      <c r="A30" s="5" t="s">
        <v>18</v>
      </c>
      <c r="B30" s="18">
        <v>10</v>
      </c>
      <c r="C30" s="24"/>
      <c r="D30" s="2"/>
      <c r="E30" s="2"/>
      <c r="F30" s="2"/>
      <c r="G30" s="2"/>
    </row>
    <row r="31" spans="1:7">
      <c r="A31" s="6" t="s">
        <v>20</v>
      </c>
      <c r="B31" s="21">
        <f>((B30*1000)/60)*B29/100</f>
        <v>7.5</v>
      </c>
      <c r="C31" s="27">
        <f>((B30*1000)/60)*C29/100</f>
        <v>7.4594594594594614</v>
      </c>
      <c r="D31" s="9" t="s">
        <v>40</v>
      </c>
      <c r="E31" s="2"/>
      <c r="F31" s="2"/>
      <c r="G31" s="2"/>
    </row>
    <row r="32" spans="1:7">
      <c r="A32" s="2"/>
      <c r="B32" s="2"/>
      <c r="C32" s="2"/>
      <c r="D32" s="9" t="s">
        <v>41</v>
      </c>
      <c r="E32" s="2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</sheetData>
  <sheetProtection password="ED06" sheet="1" selectLockedCells="1"/>
  <conditionalFormatting sqref="F11">
    <cfRule type="cellIs" dxfId="2" priority="1" operator="greaterThan">
      <formula>150</formula>
    </cfRule>
    <cfRule type="cellIs" dxfId="1" priority="2" operator="greaterThan">
      <formula>150</formula>
    </cfRule>
    <cfRule type="cellIs" dxfId="0" priority="3" operator="greaterThan">
      <formula>180</formula>
    </cfRule>
  </conditionalFormatting>
  <pageMargins left="0.39370078740157483" right="0.39370078740157483" top="0.74803149606299213" bottom="0.74803149606299213" header="0.31496062992125984" footer="0.31496062992125984"/>
  <pageSetup paperSize="9" orientation="landscape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Oddbjørn</dc:creator>
  <cp:lastModifiedBy>Anders Kristian Kjær</cp:lastModifiedBy>
  <cp:lastPrinted>2018-08-03T08:36:27Z</cp:lastPrinted>
  <dcterms:created xsi:type="dcterms:W3CDTF">2018-07-19T09:24:28Z</dcterms:created>
  <dcterms:modified xsi:type="dcterms:W3CDTF">2018-08-08T12:23:55Z</dcterms:modified>
</cp:coreProperties>
</file>