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ers/Brukere/Flex/Solveig/Gjødseltyper doser og pris/"/>
    </mc:Choice>
  </mc:AlternateContent>
  <xr:revisionPtr revIDLastSave="0" documentId="8_{C20C91AB-8DA7-494E-9263-8F67C1869B65}" xr6:coauthVersionLast="47" xr6:coauthVersionMax="47" xr10:uidLastSave="{00000000-0000-0000-0000-000000000000}"/>
  <bookViews>
    <workbookView xWindow="36360" yWindow="1160" windowWidth="27360" windowHeight="19560" xr2:uid="{00000000-000D-0000-FFFF-FFFF00000000}"/>
  </bookViews>
  <sheets>
    <sheet name="Ark1" sheetId="1" r:id="rId1"/>
  </sheets>
  <definedNames>
    <definedName name="_xlnm._FilterDatabase" localSheetId="0" hidden="1">'Ark1'!$A$1:$AC$41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1" i="1" l="1"/>
  <c r="X41" i="1"/>
  <c r="V37" i="1"/>
  <c r="T41" i="1"/>
  <c r="Q37" i="1"/>
  <c r="Q39" i="1"/>
  <c r="W39" i="1" s="1"/>
  <c r="Q41" i="1"/>
  <c r="V41" i="1" s="1"/>
  <c r="S39" i="1" l="1"/>
  <c r="U39" i="1"/>
  <c r="AB37" i="1"/>
  <c r="W37" i="1"/>
  <c r="U37" i="1"/>
  <c r="T37" i="1"/>
  <c r="Y37" i="1"/>
  <c r="Z41" i="1"/>
  <c r="S41" i="1"/>
  <c r="S37" i="1"/>
  <c r="T39" i="1"/>
  <c r="X37" i="1"/>
  <c r="AA37" i="1"/>
  <c r="AA39" i="1"/>
  <c r="X39" i="1"/>
  <c r="V39" i="1"/>
  <c r="Z39" i="1"/>
  <c r="AB39" i="1"/>
  <c r="AB41" i="1"/>
  <c r="W41" i="1"/>
  <c r="U41" i="1"/>
  <c r="Y41" i="1"/>
  <c r="Y39" i="1"/>
  <c r="Z37" i="1"/>
  <c r="R41" i="1"/>
  <c r="R37" i="1"/>
  <c r="R39" i="1"/>
  <c r="Q5" i="1"/>
  <c r="Q6" i="1"/>
  <c r="Q7" i="1"/>
  <c r="Q8" i="1"/>
  <c r="Q9" i="1"/>
  <c r="Q31" i="1"/>
  <c r="Q32" i="1"/>
  <c r="Q26" i="1"/>
  <c r="Q33" i="1"/>
  <c r="Q40" i="1"/>
  <c r="Q19" i="1"/>
  <c r="Q20" i="1"/>
  <c r="Q10" i="1"/>
  <c r="Q11" i="1"/>
  <c r="Q4" i="1"/>
  <c r="Q3" i="1"/>
  <c r="V3" i="1" s="1"/>
  <c r="Q30" i="1"/>
  <c r="Q36" i="1"/>
  <c r="Q27" i="1"/>
  <c r="Q29" i="1"/>
  <c r="Q35" i="1"/>
  <c r="Q28" i="1"/>
  <c r="Q25" i="1"/>
  <c r="Q24" i="1"/>
  <c r="Q13" i="1"/>
  <c r="Q16" i="1"/>
  <c r="Q12" i="1"/>
  <c r="Q15" i="1"/>
  <c r="Q14" i="1"/>
  <c r="Q21" i="1"/>
  <c r="Q38" i="1"/>
  <c r="Q34" i="1"/>
  <c r="Q22" i="1"/>
  <c r="Q23" i="1"/>
  <c r="AA23" i="1" l="1"/>
  <c r="X23" i="1"/>
  <c r="V23" i="1"/>
  <c r="T23" i="1"/>
  <c r="Z23" i="1"/>
  <c r="Y23" i="1"/>
  <c r="W23" i="1"/>
  <c r="AB23" i="1"/>
  <c r="U23" i="1"/>
  <c r="S23" i="1"/>
  <c r="Y20" i="1"/>
  <c r="AA20" i="1"/>
  <c r="X20" i="1"/>
  <c r="V20" i="1"/>
  <c r="T20" i="1"/>
  <c r="W20" i="1"/>
  <c r="S20" i="1"/>
  <c r="Z20" i="1"/>
  <c r="AB20" i="1"/>
  <c r="U20" i="1"/>
  <c r="Z26" i="1"/>
  <c r="AB26" i="1"/>
  <c r="W26" i="1"/>
  <c r="U26" i="1"/>
  <c r="AA26" i="1"/>
  <c r="X26" i="1"/>
  <c r="T26" i="1"/>
  <c r="Y26" i="1"/>
  <c r="V26" i="1"/>
  <c r="S26" i="1"/>
  <c r="Y8" i="1"/>
  <c r="AA8" i="1"/>
  <c r="X8" i="1"/>
  <c r="V8" i="1"/>
  <c r="T8" i="1"/>
  <c r="AB8" i="1"/>
  <c r="U8" i="1"/>
  <c r="S8" i="1"/>
  <c r="Z8" i="1"/>
  <c r="W8" i="1"/>
  <c r="AB21" i="1"/>
  <c r="W21" i="1"/>
  <c r="U21" i="1"/>
  <c r="Y21" i="1"/>
  <c r="Z21" i="1"/>
  <c r="V21" i="1"/>
  <c r="AA21" i="1"/>
  <c r="X21" i="1"/>
  <c r="T21" i="1"/>
  <c r="S21" i="1"/>
  <c r="Y28" i="1"/>
  <c r="AA28" i="1"/>
  <c r="X28" i="1"/>
  <c r="V28" i="1"/>
  <c r="T28" i="1"/>
  <c r="W28" i="1"/>
  <c r="S28" i="1"/>
  <c r="Z28" i="1"/>
  <c r="AB28" i="1"/>
  <c r="U28" i="1"/>
  <c r="Y36" i="1"/>
  <c r="AA36" i="1"/>
  <c r="X36" i="1"/>
  <c r="V36" i="1"/>
  <c r="W36" i="1"/>
  <c r="T36" i="1"/>
  <c r="S36" i="1"/>
  <c r="Z36" i="1"/>
  <c r="AB36" i="1"/>
  <c r="U36" i="1"/>
  <c r="AA11" i="1"/>
  <c r="X11" i="1"/>
  <c r="V11" i="1"/>
  <c r="T11" i="1"/>
  <c r="Z11" i="1"/>
  <c r="W11" i="1"/>
  <c r="AB11" i="1"/>
  <c r="U11" i="1"/>
  <c r="Y11" i="1"/>
  <c r="S11" i="1"/>
  <c r="AA31" i="1"/>
  <c r="X31" i="1"/>
  <c r="V31" i="1"/>
  <c r="T31" i="1"/>
  <c r="Z31" i="1"/>
  <c r="Y31" i="1"/>
  <c r="AB31" i="1"/>
  <c r="U31" i="1"/>
  <c r="W31" i="1"/>
  <c r="S31" i="1"/>
  <c r="AB6" i="1"/>
  <c r="Z6" i="1"/>
  <c r="W6" i="1"/>
  <c r="U6" i="1"/>
  <c r="V6" i="1"/>
  <c r="Y6" i="1"/>
  <c r="AA6" i="1"/>
  <c r="X6" i="1"/>
  <c r="T6" i="1"/>
  <c r="S6" i="1"/>
  <c r="Z22" i="1"/>
  <c r="AB22" i="1"/>
  <c r="W22" i="1"/>
  <c r="U22" i="1"/>
  <c r="V22" i="1"/>
  <c r="Y22" i="1"/>
  <c r="AA22" i="1"/>
  <c r="X22" i="1"/>
  <c r="T22" i="1"/>
  <c r="S22" i="1"/>
  <c r="AB14" i="1"/>
  <c r="W14" i="1"/>
  <c r="U14" i="1"/>
  <c r="Z14" i="1"/>
  <c r="V14" i="1"/>
  <c r="Y14" i="1"/>
  <c r="AA14" i="1"/>
  <c r="X14" i="1"/>
  <c r="T14" i="1"/>
  <c r="S14" i="1"/>
  <c r="AB13" i="1"/>
  <c r="Z13" i="1"/>
  <c r="W13" i="1"/>
  <c r="U13" i="1"/>
  <c r="Y13" i="1"/>
  <c r="AA13" i="1"/>
  <c r="X13" i="1"/>
  <c r="T13" i="1"/>
  <c r="S13" i="1"/>
  <c r="V13" i="1"/>
  <c r="AA35" i="1"/>
  <c r="X35" i="1"/>
  <c r="V35" i="1"/>
  <c r="Z35" i="1"/>
  <c r="W35" i="1"/>
  <c r="S35" i="1"/>
  <c r="T35" i="1"/>
  <c r="AB35" i="1"/>
  <c r="U35" i="1"/>
  <c r="Y35" i="1"/>
  <c r="Z30" i="1"/>
  <c r="AB30" i="1"/>
  <c r="W30" i="1"/>
  <c r="U30" i="1"/>
  <c r="V30" i="1"/>
  <c r="AA30" i="1"/>
  <c r="X30" i="1"/>
  <c r="T30" i="1"/>
  <c r="S30" i="1"/>
  <c r="Y30" i="1"/>
  <c r="AB10" i="1"/>
  <c r="Z10" i="1"/>
  <c r="W10" i="1"/>
  <c r="U10" i="1"/>
  <c r="AA10" i="1"/>
  <c r="X10" i="1"/>
  <c r="T10" i="1"/>
  <c r="Y10" i="1"/>
  <c r="V10" i="1"/>
  <c r="S10" i="1"/>
  <c r="AB33" i="1"/>
  <c r="W33" i="1"/>
  <c r="U33" i="1"/>
  <c r="Y33" i="1"/>
  <c r="AA33" i="1"/>
  <c r="X33" i="1"/>
  <c r="V33" i="1"/>
  <c r="S33" i="1"/>
  <c r="Z33" i="1"/>
  <c r="T33" i="1"/>
  <c r="AB9" i="1"/>
  <c r="Z9" i="1"/>
  <c r="W9" i="1"/>
  <c r="U9" i="1"/>
  <c r="Y9" i="1"/>
  <c r="T9" i="1"/>
  <c r="V9" i="1"/>
  <c r="S9" i="1"/>
  <c r="AA9" i="1"/>
  <c r="X9" i="1"/>
  <c r="AB5" i="1"/>
  <c r="Z5" i="1"/>
  <c r="W5" i="1"/>
  <c r="U5" i="1"/>
  <c r="Y5" i="1"/>
  <c r="V5" i="1"/>
  <c r="AA5" i="1"/>
  <c r="X5" i="1"/>
  <c r="T5" i="1"/>
  <c r="S5" i="1"/>
  <c r="Z34" i="1"/>
  <c r="T34" i="1"/>
  <c r="AB34" i="1"/>
  <c r="W34" i="1"/>
  <c r="U34" i="1"/>
  <c r="AA34" i="1"/>
  <c r="X34" i="1"/>
  <c r="Y34" i="1"/>
  <c r="V34" i="1"/>
  <c r="S34" i="1"/>
  <c r="AA15" i="1"/>
  <c r="X15" i="1"/>
  <c r="V15" i="1"/>
  <c r="T15" i="1"/>
  <c r="Z15" i="1"/>
  <c r="Y15" i="1"/>
  <c r="AB15" i="1"/>
  <c r="U15" i="1"/>
  <c r="W15" i="1"/>
  <c r="S15" i="1"/>
  <c r="Y24" i="1"/>
  <c r="AA24" i="1"/>
  <c r="X24" i="1"/>
  <c r="V24" i="1"/>
  <c r="T24" i="1"/>
  <c r="AB24" i="1"/>
  <c r="U24" i="1"/>
  <c r="S24" i="1"/>
  <c r="Z24" i="1"/>
  <c r="W24" i="1"/>
  <c r="AB29" i="1"/>
  <c r="W29" i="1"/>
  <c r="U29" i="1"/>
  <c r="Y29" i="1"/>
  <c r="Z29" i="1"/>
  <c r="V29" i="1"/>
  <c r="AA29" i="1"/>
  <c r="X29" i="1"/>
  <c r="T29" i="1"/>
  <c r="S29" i="1"/>
  <c r="Z38" i="1"/>
  <c r="AB38" i="1"/>
  <c r="W38" i="1"/>
  <c r="U38" i="1"/>
  <c r="T38" i="1"/>
  <c r="V38" i="1"/>
  <c r="Y38" i="1"/>
  <c r="AA38" i="1"/>
  <c r="X38" i="1"/>
  <c r="S38" i="1"/>
  <c r="Y12" i="1"/>
  <c r="AA12" i="1"/>
  <c r="X12" i="1"/>
  <c r="V12" i="1"/>
  <c r="T12" i="1"/>
  <c r="Z12" i="1"/>
  <c r="W12" i="1"/>
  <c r="S12" i="1"/>
  <c r="AB12" i="1"/>
  <c r="U12" i="1"/>
  <c r="AB25" i="1"/>
  <c r="W25" i="1"/>
  <c r="U25" i="1"/>
  <c r="Y25" i="1"/>
  <c r="T25" i="1"/>
  <c r="V25" i="1"/>
  <c r="S25" i="1"/>
  <c r="Z25" i="1"/>
  <c r="AA25" i="1"/>
  <c r="X25" i="1"/>
  <c r="AA27" i="1"/>
  <c r="X27" i="1"/>
  <c r="V27" i="1"/>
  <c r="T27" i="1"/>
  <c r="Z27" i="1"/>
  <c r="W27" i="1"/>
  <c r="S27" i="1"/>
  <c r="AB27" i="1"/>
  <c r="U27" i="1"/>
  <c r="Y27" i="1"/>
  <c r="R4" i="1"/>
  <c r="Y4" i="1"/>
  <c r="AA4" i="1"/>
  <c r="V4" i="1"/>
  <c r="T4" i="1"/>
  <c r="Z4" i="1"/>
  <c r="W4" i="1"/>
  <c r="S4" i="1"/>
  <c r="AB4" i="1"/>
  <c r="U4" i="1"/>
  <c r="AA19" i="1"/>
  <c r="X19" i="1"/>
  <c r="V19" i="1"/>
  <c r="T19" i="1"/>
  <c r="Z19" i="1"/>
  <c r="W19" i="1"/>
  <c r="S19" i="1"/>
  <c r="AB19" i="1"/>
  <c r="U19" i="1"/>
  <c r="Y19" i="1"/>
  <c r="Y32" i="1"/>
  <c r="AA32" i="1"/>
  <c r="X32" i="1"/>
  <c r="V32" i="1"/>
  <c r="T32" i="1"/>
  <c r="AB32" i="1"/>
  <c r="U32" i="1"/>
  <c r="S32" i="1"/>
  <c r="Z32" i="1"/>
  <c r="W32" i="1"/>
  <c r="AA7" i="1"/>
  <c r="X7" i="1"/>
  <c r="V7" i="1"/>
  <c r="T7" i="1"/>
  <c r="Y7" i="1"/>
  <c r="U7" i="1"/>
  <c r="Z7" i="1"/>
  <c r="W7" i="1"/>
  <c r="AB7" i="1"/>
  <c r="S7" i="1"/>
  <c r="Y16" i="1"/>
  <c r="AA16" i="1"/>
  <c r="X16" i="1"/>
  <c r="V16" i="1"/>
  <c r="T16" i="1"/>
  <c r="AB16" i="1"/>
  <c r="U16" i="1"/>
  <c r="S16" i="1"/>
  <c r="Z16" i="1"/>
  <c r="W16" i="1"/>
  <c r="Y40" i="1"/>
  <c r="AA40" i="1"/>
  <c r="X40" i="1"/>
  <c r="V40" i="1"/>
  <c r="AB40" i="1"/>
  <c r="U40" i="1"/>
  <c r="S40" i="1"/>
  <c r="Z40" i="1"/>
  <c r="W40" i="1"/>
  <c r="T40" i="1"/>
  <c r="R34" i="1"/>
  <c r="R21" i="1"/>
  <c r="R25" i="1"/>
  <c r="AA3" i="1"/>
  <c r="W3" i="1"/>
  <c r="Z3" i="1"/>
  <c r="Y3" i="1"/>
  <c r="U3" i="1"/>
  <c r="AB3" i="1"/>
  <c r="T3" i="1"/>
  <c r="X3" i="1"/>
  <c r="S3" i="1"/>
  <c r="R9" i="1"/>
  <c r="R31" i="1"/>
  <c r="R35" i="1"/>
  <c r="X4" i="1"/>
  <c r="R5" i="1"/>
  <c r="R40" i="1"/>
  <c r="R24" i="1"/>
  <c r="R27" i="1"/>
  <c r="R20" i="1"/>
  <c r="R26" i="1"/>
  <c r="R36" i="1"/>
  <c r="R19" i="1"/>
  <c r="R32" i="1"/>
  <c r="R23" i="1"/>
  <c r="R22" i="1"/>
  <c r="R14" i="1"/>
  <c r="R13" i="1"/>
  <c r="R29" i="1"/>
  <c r="R30" i="1"/>
  <c r="R11" i="1"/>
  <c r="R7" i="1"/>
  <c r="R38" i="1"/>
  <c r="R12" i="1"/>
  <c r="R16" i="1"/>
  <c r="R28" i="1"/>
  <c r="R3" i="1"/>
  <c r="R33" i="1"/>
  <c r="R10" i="1"/>
  <c r="R8" i="1"/>
  <c r="R6" i="1"/>
  <c r="R15" i="1"/>
  <c r="O18" i="1"/>
  <c r="Q18" i="1" s="1"/>
  <c r="Q17" i="1"/>
  <c r="AB17" i="1" l="1"/>
  <c r="W17" i="1"/>
  <c r="U17" i="1"/>
  <c r="Y17" i="1"/>
  <c r="AA17" i="1"/>
  <c r="X17" i="1"/>
  <c r="V17" i="1"/>
  <c r="S17" i="1"/>
  <c r="Z17" i="1"/>
  <c r="T17" i="1"/>
  <c r="Z18" i="1"/>
  <c r="AB18" i="1"/>
  <c r="W18" i="1"/>
  <c r="U18" i="1"/>
  <c r="AA18" i="1"/>
  <c r="X18" i="1"/>
  <c r="T18" i="1"/>
  <c r="Y18" i="1"/>
  <c r="V18" i="1"/>
  <c r="S18" i="1"/>
  <c r="R17" i="1"/>
  <c r="R18" i="1"/>
</calcChain>
</file>

<file path=xl/sharedStrings.xml><?xml version="1.0" encoding="utf-8"?>
<sst xmlns="http://schemas.openxmlformats.org/spreadsheetml/2006/main" count="147" uniqueCount="108">
  <si>
    <t>Nitrogen</t>
  </si>
  <si>
    <t>Fosfor</t>
  </si>
  <si>
    <t xml:space="preserve">Kalium </t>
  </si>
  <si>
    <t>Magnesium</t>
  </si>
  <si>
    <t>Svovel</t>
  </si>
  <si>
    <t>NK 18-3 m/Mg uten Ca</t>
  </si>
  <si>
    <t>N 18 mCa,Mg,Mn</t>
  </si>
  <si>
    <t>N 22 m/Mg</t>
  </si>
  <si>
    <t>NP 7-6 m/Mg og 1,6% Mn</t>
  </si>
  <si>
    <t>NPK 19-1-4 mS</t>
  </si>
  <si>
    <t>NPK 19-2-4 mS</t>
  </si>
  <si>
    <t>NPK 15-1-6 mS</t>
  </si>
  <si>
    <t>N 24 m/S</t>
  </si>
  <si>
    <t>NPK 5-1-6 m/S,B</t>
  </si>
  <si>
    <t>NP 5-8 m/Mg,Cu,B. Dansk</t>
  </si>
  <si>
    <t>NP 5-8 m/Mg, Mn,Zn. Norsk</t>
  </si>
  <si>
    <t>NPK 14-2-1 mMg,Mn,Zn</t>
  </si>
  <si>
    <t>NPK 14-4-1 mMg,Mn,Zn</t>
  </si>
  <si>
    <t>NPK 14-6-1 m/Mg, Mn,Zn</t>
  </si>
  <si>
    <t>NPK 15-5-1 m/Mg,Mn,Zn,B</t>
  </si>
  <si>
    <t>NPK 11-5-1 m/Mg,Mn,Zn,B</t>
  </si>
  <si>
    <t>N 16 m/Ca,Mg,Mn,Zn,B</t>
  </si>
  <si>
    <t>N 9 m 8%Ca, 0,14%B</t>
  </si>
  <si>
    <t>N 9 m 6%Ca, 0,3%B</t>
  </si>
  <si>
    <t>NPK 4-1-6 m/Mg,Mn,Zn, klorfri</t>
  </si>
  <si>
    <t>NPK 4-1-4 m/Mg,Mn,Zn. klorfri</t>
  </si>
  <si>
    <t>NP 7-6 m/Mg</t>
  </si>
  <si>
    <t>N2 med 10% Zink</t>
  </si>
  <si>
    <t>N2 med 10% Mangan</t>
  </si>
  <si>
    <t>N 18 m/Mg - S m/nitrat Klorfri</t>
  </si>
  <si>
    <t>N 18 m/Mg - S</t>
  </si>
  <si>
    <t>Flex nr</t>
  </si>
  <si>
    <t>Navn på gjødsel</t>
  </si>
  <si>
    <t>Ca</t>
  </si>
  <si>
    <t>Mn</t>
  </si>
  <si>
    <t>Zn</t>
  </si>
  <si>
    <t>B</t>
  </si>
  <si>
    <t>Intervall; dose liter/da</t>
  </si>
  <si>
    <t>Normal dose  i kg/da</t>
  </si>
  <si>
    <t>Pris pr dekar</t>
  </si>
  <si>
    <t>Tilført kg/da</t>
  </si>
  <si>
    <t>Pris pr tonn</t>
  </si>
  <si>
    <t>Normal dose/liter/da</t>
  </si>
  <si>
    <t>Egenvekt</t>
  </si>
  <si>
    <t>40-70</t>
  </si>
  <si>
    <t>0,1-0,25</t>
  </si>
  <si>
    <t>10-20</t>
  </si>
  <si>
    <t>30-90</t>
  </si>
  <si>
    <t>40-40</t>
  </si>
  <si>
    <t>8-16</t>
  </si>
  <si>
    <t>30-100</t>
  </si>
  <si>
    <t>20-60</t>
  </si>
  <si>
    <t>20-50</t>
  </si>
  <si>
    <t>3-5</t>
  </si>
  <si>
    <t>3-10</t>
  </si>
  <si>
    <t>N 18 m/P - Mg - S nitrat, klorfri</t>
  </si>
  <si>
    <t>15-20</t>
  </si>
  <si>
    <t>5-20</t>
  </si>
  <si>
    <t>1-2,5</t>
  </si>
  <si>
    <t>1-1,2</t>
  </si>
  <si>
    <t>0,2-0,4</t>
  </si>
  <si>
    <t>N2 med 7% Mg</t>
  </si>
  <si>
    <t>N2 med 3 % Cu,</t>
  </si>
  <si>
    <t>Cu</t>
  </si>
  <si>
    <t>N12 m/Mg,Mn,B,Zn,Cu,Mo,S</t>
  </si>
  <si>
    <t>1-3</t>
  </si>
  <si>
    <t>N 9 m 7 %Ca, 0,3%B,Mg,Mn,Zn</t>
  </si>
  <si>
    <t>N 2 med 10 % K</t>
  </si>
  <si>
    <t>N 2 med Mg,S,Mn,B,Zn,Na,Cu,Mo</t>
  </si>
  <si>
    <t>N</t>
  </si>
  <si>
    <t>P</t>
  </si>
  <si>
    <t>K</t>
  </si>
  <si>
    <t>Mg</t>
  </si>
  <si>
    <t>S</t>
  </si>
  <si>
    <t>100-200</t>
  </si>
  <si>
    <t>NP 10-7 m/Mg,Mn,Zn</t>
  </si>
  <si>
    <t>NP 8-8 m/Mg,S, B,Zn</t>
  </si>
  <si>
    <t>NP 20-2 m/S,Mg</t>
  </si>
  <si>
    <t>NP 8-8 m/S,B,Zn, Cu</t>
  </si>
  <si>
    <t>Startgjødsel, korn</t>
  </si>
  <si>
    <t>Startgjødsel, potet</t>
  </si>
  <si>
    <t>NP 10-7 m/S,Mg,B,Zn,Cu</t>
  </si>
  <si>
    <t>Bladgjødsel, N og Mg, alle kulturer</t>
  </si>
  <si>
    <t>Bladgjødsel, N og K, alle kulturer</t>
  </si>
  <si>
    <t>Bladgjødsel, N og Mg, klorfri, alle kulturer</t>
  </si>
  <si>
    <t>Bladgjødsel, N, Ca, Mg, Potet</t>
  </si>
  <si>
    <t>Bladgjødsel, N og Mg, svovelrik, alle kulturer</t>
  </si>
  <si>
    <t>Bladgjødsel, N og P og Mg, klorfri, alle kulturer</t>
  </si>
  <si>
    <t>Bladgjødsel, N, allsidig innh. , juletrær</t>
  </si>
  <si>
    <t>Bladfosfor med N og Mg og Mn, alle kulturer</t>
  </si>
  <si>
    <t>Bladfosfor med N og Mg, alle kulturer</t>
  </si>
  <si>
    <t>Bladkali med N, alle kulturer</t>
  </si>
  <si>
    <t>Bladmagnesium med N, alle kulturer</t>
  </si>
  <si>
    <t>Bladkobber med N, alle kulturer</t>
  </si>
  <si>
    <t>Bladmangan med N, alle kulturer</t>
  </si>
  <si>
    <t>Bladsink med N, alle kulturer</t>
  </si>
  <si>
    <t>Dryppvanning (Bær)</t>
  </si>
  <si>
    <t>Grunngjødsel, korn og gras.</t>
  </si>
  <si>
    <t>Grunngjødsel, potet og grønnsaker</t>
  </si>
  <si>
    <t>NP 20-4 m/S,Mg</t>
  </si>
  <si>
    <t>Grunngjødsel før jordarbeiding (gulrot og potet Rogaland)</t>
  </si>
  <si>
    <t>Startgjødsel, korn og gras</t>
  </si>
  <si>
    <t>Kalsiumgjødsel, potet og grønnsaker</t>
  </si>
  <si>
    <t>Grunngjødsel, korn og gras</t>
  </si>
  <si>
    <t>Bladmikro, TopMark, allsidig, alle kulturer</t>
  </si>
  <si>
    <t>Bladmikro, Tilvekst mikro, potet</t>
  </si>
  <si>
    <t>Grunngjødsel, tilleggsgj./komb. husdyrgj. korn og gras</t>
  </si>
  <si>
    <t>Type gjødsel - aktuell vekst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</si>
</sst>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49" fontId="0" fillId="0" borderId="1" xfId="0" applyNumberFormat="1" applyBorder="1"/>
    <xf numFmtId="0" fontId="3" fillId="0" borderId="0" xfId="0" applyFont="1" applyAlignment="1">
      <alignment horizontal="center"/>
    </xf>
    <xf numFmtId="2" fontId="0" fillId="0" borderId="1" xfId="0" applyNumberFormat="1" applyBorder="1"/>
    <xf numFmtId="165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0" xfId="0" applyFill="1" applyAlignment="1">
      <alignment wrapText="1"/>
    </xf>
    <xf numFmtId="1" fontId="0" fillId="4" borderId="1" xfId="0" applyNumberFormat="1" applyFill="1" applyBorder="1"/>
    <xf numFmtId="0" fontId="3" fillId="2" borderId="1" xfId="0" applyFont="1" applyFill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164" fontId="3" fillId="0" borderId="3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3" xfId="0" applyFont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10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0" fillId="2" borderId="0" xfId="0" applyNumberFormat="1" applyFill="1"/>
    <xf numFmtId="165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/>
    <xf numFmtId="2" fontId="0" fillId="9" borderId="1" xfId="0" applyNumberFormat="1" applyFill="1" applyBorder="1"/>
    <xf numFmtId="165" fontId="0" fillId="9" borderId="1" xfId="0" applyNumberFormat="1" applyFill="1" applyBorder="1"/>
    <xf numFmtId="165" fontId="4" fillId="9" borderId="1" xfId="0" applyNumberFormat="1" applyFont="1" applyFill="1" applyBorder="1"/>
    <xf numFmtId="0" fontId="0" fillId="2" borderId="0" xfId="0" applyFill="1"/>
    <xf numFmtId="0" fontId="3" fillId="2" borderId="0" xfId="0" applyFont="1" applyFill="1" applyAlignment="1">
      <alignment wrapText="1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zoomScaleNormal="100" workbookViewId="0">
      <pane xSplit="13" ySplit="1" topLeftCell="N2" activePane="bottomRight" state="frozen"/>
      <selection pane="topRight" activeCell="N1" sqref="N1"/>
      <selection pane="bottomLeft" activeCell="A2" sqref="A2"/>
      <selection pane="bottomRight" activeCell="N2" sqref="N2"/>
    </sheetView>
  </sheetViews>
  <sheetFormatPr baseColWidth="10" defaultRowHeight="15" x14ac:dyDescent="0.2"/>
  <cols>
    <col min="1" max="1" width="54.5" customWidth="1"/>
    <col min="2" max="2" width="33.5" customWidth="1"/>
    <col min="3" max="3" width="15.1640625" customWidth="1"/>
    <col min="4" max="4" width="7.1640625" hidden="1" customWidth="1"/>
    <col min="5" max="5" width="6.6640625" hidden="1" customWidth="1"/>
    <col min="6" max="6" width="7.1640625" hidden="1" customWidth="1"/>
    <col min="7" max="7" width="7.83203125" hidden="1" customWidth="1"/>
    <col min="8" max="9" width="6.83203125" hidden="1" customWidth="1"/>
    <col min="10" max="10" width="6.6640625" hidden="1" customWidth="1"/>
    <col min="11" max="12" width="6.5" hidden="1" customWidth="1"/>
    <col min="13" max="13" width="5.5" hidden="1" customWidth="1"/>
    <col min="14" max="14" width="11.5" customWidth="1"/>
    <col min="15" max="15" width="7.83203125" customWidth="1"/>
    <col min="16" max="16" width="10.83203125" hidden="1" customWidth="1"/>
    <col min="18" max="18" width="7.5" customWidth="1"/>
    <col min="19" max="19" width="6.5" customWidth="1"/>
    <col min="20" max="20" width="5.83203125" customWidth="1"/>
    <col min="21" max="21" width="6.83203125" customWidth="1"/>
    <col min="22" max="22" width="7" customWidth="1"/>
    <col min="23" max="23" width="5.33203125" customWidth="1"/>
    <col min="24" max="24" width="5.5" customWidth="1"/>
    <col min="25" max="25" width="6.33203125" customWidth="1"/>
    <col min="26" max="26" width="5.6640625" customWidth="1"/>
    <col min="27" max="28" width="5.5" customWidth="1"/>
    <col min="29" max="29" width="8.1640625" customWidth="1"/>
  </cols>
  <sheetData>
    <row r="1" spans="1:31" ht="51" x14ac:dyDescent="0.2">
      <c r="A1" s="15" t="s">
        <v>107</v>
      </c>
      <c r="B1" s="15" t="s">
        <v>32</v>
      </c>
      <c r="C1" s="48" t="s">
        <v>31</v>
      </c>
      <c r="D1" s="49" t="s">
        <v>0</v>
      </c>
      <c r="E1" s="15" t="s">
        <v>1</v>
      </c>
      <c r="F1" s="15" t="s">
        <v>2</v>
      </c>
      <c r="G1" s="15" t="s">
        <v>3</v>
      </c>
      <c r="H1" s="15" t="s">
        <v>4</v>
      </c>
      <c r="I1" s="15" t="s">
        <v>33</v>
      </c>
      <c r="J1" s="15" t="s">
        <v>34</v>
      </c>
      <c r="K1" s="15" t="s">
        <v>35</v>
      </c>
      <c r="L1" s="15" t="s">
        <v>36</v>
      </c>
      <c r="M1" s="15" t="s">
        <v>63</v>
      </c>
      <c r="N1" s="50" t="s">
        <v>37</v>
      </c>
      <c r="O1" s="50" t="s">
        <v>42</v>
      </c>
      <c r="P1" s="50" t="s">
        <v>43</v>
      </c>
      <c r="Q1" s="50" t="s">
        <v>38</v>
      </c>
      <c r="R1" s="50" t="s">
        <v>39</v>
      </c>
      <c r="S1" s="51" t="s">
        <v>40</v>
      </c>
      <c r="T1" s="51"/>
      <c r="U1" s="51"/>
      <c r="V1" s="51"/>
      <c r="W1" s="51"/>
      <c r="X1" s="51"/>
      <c r="Y1" s="51"/>
      <c r="Z1" s="51"/>
      <c r="AA1" s="51"/>
      <c r="AB1" s="14"/>
      <c r="AC1" s="50" t="s">
        <v>41</v>
      </c>
      <c r="AD1" s="46"/>
      <c r="AE1" s="46"/>
    </row>
    <row r="2" spans="1:31" ht="16" x14ac:dyDescent="0.2">
      <c r="A2" s="19"/>
      <c r="B2" s="1"/>
      <c r="C2" s="12"/>
      <c r="D2" s="31"/>
      <c r="E2" s="1"/>
      <c r="F2" s="1"/>
      <c r="G2" s="1"/>
      <c r="H2" s="1"/>
      <c r="I2" s="1"/>
      <c r="J2" s="1"/>
      <c r="K2" s="1"/>
      <c r="L2" s="1"/>
      <c r="M2" s="8"/>
      <c r="P2" s="5"/>
      <c r="R2" s="20"/>
      <c r="S2" s="6" t="s">
        <v>69</v>
      </c>
      <c r="T2" s="6" t="s">
        <v>70</v>
      </c>
      <c r="U2" s="6" t="s">
        <v>71</v>
      </c>
      <c r="V2" s="6" t="s">
        <v>72</v>
      </c>
      <c r="W2" s="6" t="s">
        <v>73</v>
      </c>
      <c r="X2" s="1" t="s">
        <v>33</v>
      </c>
      <c r="Y2" s="1" t="s">
        <v>34</v>
      </c>
      <c r="Z2" s="1" t="s">
        <v>35</v>
      </c>
      <c r="AA2" s="1" t="s">
        <v>36</v>
      </c>
      <c r="AB2" s="6" t="s">
        <v>63</v>
      </c>
      <c r="AC2" s="4"/>
      <c r="AD2" s="47"/>
      <c r="AE2" s="46"/>
    </row>
    <row r="3" spans="1:31" ht="16" x14ac:dyDescent="0.2">
      <c r="A3" s="18" t="s">
        <v>82</v>
      </c>
      <c r="B3" s="1" t="s">
        <v>7</v>
      </c>
      <c r="C3" s="39">
        <v>41200</v>
      </c>
      <c r="D3" s="28">
        <v>22</v>
      </c>
      <c r="E3" s="11"/>
      <c r="F3" s="11"/>
      <c r="G3" s="25">
        <v>3</v>
      </c>
      <c r="H3" s="11"/>
      <c r="I3" s="24"/>
      <c r="J3" s="9"/>
      <c r="K3" s="9"/>
      <c r="L3" s="9"/>
      <c r="M3" s="9"/>
      <c r="N3" s="7" t="s">
        <v>53</v>
      </c>
      <c r="O3" s="4">
        <v>4</v>
      </c>
      <c r="P3" s="4">
        <v>1.25</v>
      </c>
      <c r="Q3" s="4">
        <f t="shared" ref="Q3:Q25" si="0">(O3*P3)</f>
        <v>5</v>
      </c>
      <c r="R3" s="21">
        <f t="shared" ref="R3:R25" si="1">(AC3/1000)*Q3</f>
        <v>52.5</v>
      </c>
      <c r="S3" s="43">
        <f t="shared" ref="S3:S41" si="2">(Q3)*D3/100</f>
        <v>1.1000000000000001</v>
      </c>
      <c r="T3" s="17">
        <f t="shared" ref="T3:T41" si="3">(Q3)*E3/100</f>
        <v>0</v>
      </c>
      <c r="U3" s="17">
        <f t="shared" ref="U3:U41" si="4">(Q3)*F3/100</f>
        <v>0</v>
      </c>
      <c r="V3" s="44">
        <f>(Q3)*G3/100</f>
        <v>0.15</v>
      </c>
      <c r="W3" s="16">
        <f t="shared" ref="W3:W41" si="5">(Q3)*H3/100</f>
        <v>0</v>
      </c>
      <c r="X3" s="16">
        <f t="shared" ref="X3:X41" si="6">(Q3)*I3/100</f>
        <v>0</v>
      </c>
      <c r="Y3" s="16">
        <f t="shared" ref="Y3:Y41" si="7">(Q3)*J3/100</f>
        <v>0</v>
      </c>
      <c r="Z3" s="16">
        <f t="shared" ref="Z3:Z41" si="8">(Q3)*K3/100</f>
        <v>0</v>
      </c>
      <c r="AA3" s="16">
        <f t="shared" ref="AA3:AA41" si="9">(Q3)*L3/100</f>
        <v>0</v>
      </c>
      <c r="AB3" s="16">
        <f t="shared" ref="AB3:AB41" si="10">(Q3)*M3/100</f>
        <v>0</v>
      </c>
      <c r="AC3" s="13">
        <v>10500</v>
      </c>
    </row>
    <row r="4" spans="1:31" ht="16" x14ac:dyDescent="0.2">
      <c r="A4" s="18" t="s">
        <v>83</v>
      </c>
      <c r="B4" s="1" t="s">
        <v>5</v>
      </c>
      <c r="C4" s="38">
        <v>41210</v>
      </c>
      <c r="D4" s="2">
        <v>18</v>
      </c>
      <c r="E4" s="11"/>
      <c r="F4" s="11">
        <v>2.7</v>
      </c>
      <c r="G4" s="25">
        <v>2.7</v>
      </c>
      <c r="H4" s="11"/>
      <c r="I4" s="24"/>
      <c r="J4" s="9"/>
      <c r="K4" s="9"/>
      <c r="L4" s="9"/>
      <c r="M4" s="9"/>
      <c r="N4" s="7" t="s">
        <v>53</v>
      </c>
      <c r="O4" s="4">
        <v>4</v>
      </c>
      <c r="P4" s="4">
        <v>1.26</v>
      </c>
      <c r="Q4" s="4">
        <f t="shared" si="0"/>
        <v>5.04</v>
      </c>
      <c r="R4" s="21">
        <f t="shared" si="1"/>
        <v>57.96</v>
      </c>
      <c r="S4" s="43">
        <f t="shared" si="2"/>
        <v>0.90720000000000001</v>
      </c>
      <c r="T4" s="17">
        <f t="shared" si="3"/>
        <v>0</v>
      </c>
      <c r="U4" s="43">
        <f t="shared" si="4"/>
        <v>0.13608000000000001</v>
      </c>
      <c r="V4" s="44">
        <f t="shared" ref="V4:V41" si="11">(Q4)*G4/100</f>
        <v>0.13608000000000001</v>
      </c>
      <c r="W4" s="16">
        <f t="shared" si="5"/>
        <v>0</v>
      </c>
      <c r="X4" s="16">
        <f t="shared" si="6"/>
        <v>0</v>
      </c>
      <c r="Y4" s="16">
        <f t="shared" si="7"/>
        <v>0</v>
      </c>
      <c r="Z4" s="16">
        <f t="shared" si="8"/>
        <v>0</v>
      </c>
      <c r="AA4" s="16">
        <f t="shared" si="9"/>
        <v>0</v>
      </c>
      <c r="AB4" s="16">
        <f t="shared" si="10"/>
        <v>0</v>
      </c>
      <c r="AC4" s="13">
        <v>11500</v>
      </c>
    </row>
    <row r="5" spans="1:31" ht="16" x14ac:dyDescent="0.2">
      <c r="A5" s="18" t="s">
        <v>84</v>
      </c>
      <c r="B5" s="1" t="s">
        <v>29</v>
      </c>
      <c r="C5" s="38">
        <v>41220</v>
      </c>
      <c r="D5" s="2">
        <v>18</v>
      </c>
      <c r="E5" s="1"/>
      <c r="F5" s="1"/>
      <c r="G5" s="24">
        <v>2.2400000000000002</v>
      </c>
      <c r="H5" s="1">
        <v>1.76</v>
      </c>
      <c r="I5" s="24"/>
      <c r="J5" s="9"/>
      <c r="K5" s="9"/>
      <c r="L5" s="9"/>
      <c r="M5" s="9"/>
      <c r="N5" s="7" t="s">
        <v>54</v>
      </c>
      <c r="O5" s="4">
        <v>5</v>
      </c>
      <c r="P5" s="5">
        <v>1.22</v>
      </c>
      <c r="Q5" s="4">
        <f t="shared" si="0"/>
        <v>6.1</v>
      </c>
      <c r="R5" s="21">
        <f t="shared" si="1"/>
        <v>64.05</v>
      </c>
      <c r="S5" s="43">
        <f t="shared" si="2"/>
        <v>1.0979999999999999</v>
      </c>
      <c r="T5" s="17">
        <f t="shared" si="3"/>
        <v>0</v>
      </c>
      <c r="U5" s="17">
        <f t="shared" si="4"/>
        <v>0</v>
      </c>
      <c r="V5" s="44">
        <f t="shared" si="11"/>
        <v>0.13663999999999998</v>
      </c>
      <c r="W5" s="44">
        <f t="shared" si="5"/>
        <v>0.10735999999999998</v>
      </c>
      <c r="X5" s="16">
        <f t="shared" si="6"/>
        <v>0</v>
      </c>
      <c r="Y5" s="16">
        <f t="shared" si="7"/>
        <v>0</v>
      </c>
      <c r="Z5" s="16">
        <f t="shared" si="8"/>
        <v>0</v>
      </c>
      <c r="AA5" s="16">
        <f t="shared" si="9"/>
        <v>0</v>
      </c>
      <c r="AB5" s="16">
        <f t="shared" si="10"/>
        <v>0</v>
      </c>
      <c r="AC5" s="13">
        <v>10500</v>
      </c>
    </row>
    <row r="6" spans="1:31" ht="16" x14ac:dyDescent="0.2">
      <c r="A6" s="36" t="s">
        <v>86</v>
      </c>
      <c r="B6" s="1" t="s">
        <v>30</v>
      </c>
      <c r="C6" s="38">
        <v>41230</v>
      </c>
      <c r="D6" s="2">
        <v>18</v>
      </c>
      <c r="E6" s="1"/>
      <c r="F6" s="1"/>
      <c r="G6" s="24">
        <v>2.7</v>
      </c>
      <c r="H6" s="1">
        <v>1.8</v>
      </c>
      <c r="I6" s="24"/>
      <c r="J6" s="9"/>
      <c r="K6" s="9"/>
      <c r="L6" s="9"/>
      <c r="M6" s="9"/>
      <c r="N6" s="7" t="s">
        <v>53</v>
      </c>
      <c r="O6" s="4">
        <v>4</v>
      </c>
      <c r="P6" s="5">
        <v>1.2</v>
      </c>
      <c r="Q6" s="4">
        <f t="shared" si="0"/>
        <v>4.8</v>
      </c>
      <c r="R6" s="21">
        <f t="shared" si="1"/>
        <v>50.4</v>
      </c>
      <c r="S6" s="43">
        <f t="shared" si="2"/>
        <v>0.86399999999999988</v>
      </c>
      <c r="T6" s="17">
        <f t="shared" si="3"/>
        <v>0</v>
      </c>
      <c r="U6" s="17">
        <f t="shared" si="4"/>
        <v>0</v>
      </c>
      <c r="V6" s="44">
        <f t="shared" si="11"/>
        <v>0.12960000000000002</v>
      </c>
      <c r="W6" s="44">
        <f t="shared" si="5"/>
        <v>8.6400000000000005E-2</v>
      </c>
      <c r="X6" s="16">
        <f t="shared" si="6"/>
        <v>0</v>
      </c>
      <c r="Y6" s="16">
        <f t="shared" si="7"/>
        <v>0</v>
      </c>
      <c r="Z6" s="16">
        <f t="shared" si="8"/>
        <v>0</v>
      </c>
      <c r="AA6" s="16">
        <f t="shared" si="9"/>
        <v>0</v>
      </c>
      <c r="AB6" s="16">
        <f t="shared" si="10"/>
        <v>0</v>
      </c>
      <c r="AC6" s="13">
        <v>10500</v>
      </c>
    </row>
    <row r="7" spans="1:31" ht="16" x14ac:dyDescent="0.2">
      <c r="A7" s="36" t="s">
        <v>87</v>
      </c>
      <c r="B7" s="6" t="s">
        <v>55</v>
      </c>
      <c r="C7" s="38">
        <v>41290</v>
      </c>
      <c r="D7" s="29">
        <v>18</v>
      </c>
      <c r="E7" s="22">
        <v>0.7</v>
      </c>
      <c r="F7" s="22"/>
      <c r="G7" s="27">
        <v>2.2000000000000002</v>
      </c>
      <c r="H7" s="22">
        <v>1.8</v>
      </c>
      <c r="I7" s="27"/>
      <c r="J7" s="17"/>
      <c r="K7" s="17"/>
      <c r="L7" s="17"/>
      <c r="M7" s="17"/>
      <c r="N7" s="7" t="s">
        <v>54</v>
      </c>
      <c r="O7" s="4">
        <v>5</v>
      </c>
      <c r="P7" s="5">
        <v>1.2</v>
      </c>
      <c r="Q7" s="4">
        <f t="shared" si="0"/>
        <v>6</v>
      </c>
      <c r="R7" s="21">
        <f t="shared" si="1"/>
        <v>72</v>
      </c>
      <c r="S7" s="43">
        <f t="shared" si="2"/>
        <v>1.08</v>
      </c>
      <c r="T7" s="43">
        <f t="shared" si="3"/>
        <v>4.1999999999999996E-2</v>
      </c>
      <c r="U7" s="17">
        <f t="shared" si="4"/>
        <v>0</v>
      </c>
      <c r="V7" s="44">
        <f t="shared" si="11"/>
        <v>0.13200000000000001</v>
      </c>
      <c r="W7" s="44">
        <f t="shared" si="5"/>
        <v>0.10800000000000001</v>
      </c>
      <c r="X7" s="16">
        <f t="shared" si="6"/>
        <v>0</v>
      </c>
      <c r="Y7" s="16">
        <f t="shared" si="7"/>
        <v>0</v>
      </c>
      <c r="Z7" s="16">
        <f t="shared" si="8"/>
        <v>0</v>
      </c>
      <c r="AA7" s="16">
        <f t="shared" si="9"/>
        <v>0</v>
      </c>
      <c r="AB7" s="16">
        <f t="shared" si="10"/>
        <v>0</v>
      </c>
      <c r="AC7" s="13">
        <v>12000</v>
      </c>
    </row>
    <row r="8" spans="1:31" ht="16" x14ac:dyDescent="0.2">
      <c r="A8" s="36" t="s">
        <v>85</v>
      </c>
      <c r="B8" s="1" t="s">
        <v>6</v>
      </c>
      <c r="C8" s="38">
        <v>42030</v>
      </c>
      <c r="D8" s="29">
        <v>17.7</v>
      </c>
      <c r="E8" s="26"/>
      <c r="F8" s="26"/>
      <c r="G8" s="30">
        <v>1.9</v>
      </c>
      <c r="H8" s="26"/>
      <c r="I8" s="27">
        <v>3.6</v>
      </c>
      <c r="J8" s="17">
        <v>0.15</v>
      </c>
      <c r="K8" s="17"/>
      <c r="L8" s="17"/>
      <c r="M8" s="17"/>
      <c r="N8" s="7" t="s">
        <v>53</v>
      </c>
      <c r="O8" s="4">
        <v>4</v>
      </c>
      <c r="P8" s="4">
        <v>1.22</v>
      </c>
      <c r="Q8" s="4">
        <f t="shared" si="0"/>
        <v>4.88</v>
      </c>
      <c r="R8" s="21">
        <f t="shared" si="1"/>
        <v>53.68</v>
      </c>
      <c r="S8" s="43">
        <f t="shared" si="2"/>
        <v>0.86375999999999986</v>
      </c>
      <c r="T8" s="17">
        <f t="shared" si="3"/>
        <v>0</v>
      </c>
      <c r="U8" s="17">
        <f t="shared" si="4"/>
        <v>0</v>
      </c>
      <c r="V8" s="44">
        <f t="shared" si="11"/>
        <v>9.2719999999999997E-2</v>
      </c>
      <c r="W8" s="16">
        <f t="shared" si="5"/>
        <v>0</v>
      </c>
      <c r="X8" s="44">
        <f t="shared" si="6"/>
        <v>0.17568</v>
      </c>
      <c r="Y8" s="44">
        <f t="shared" si="7"/>
        <v>7.3200000000000001E-3</v>
      </c>
      <c r="Z8" s="16">
        <f t="shared" si="8"/>
        <v>0</v>
      </c>
      <c r="AA8" s="16">
        <f t="shared" si="9"/>
        <v>0</v>
      </c>
      <c r="AB8" s="16">
        <f t="shared" si="10"/>
        <v>0</v>
      </c>
      <c r="AC8" s="13">
        <v>11000</v>
      </c>
    </row>
    <row r="9" spans="1:31" ht="16" x14ac:dyDescent="0.2">
      <c r="A9" s="36" t="s">
        <v>88</v>
      </c>
      <c r="B9" s="1" t="s">
        <v>21</v>
      </c>
      <c r="C9" s="38">
        <v>43440</v>
      </c>
      <c r="D9" s="29">
        <v>15.7</v>
      </c>
      <c r="E9" s="22"/>
      <c r="F9" s="22"/>
      <c r="G9" s="30">
        <v>1.8</v>
      </c>
      <c r="H9" s="22"/>
      <c r="I9" s="27">
        <v>1.9</v>
      </c>
      <c r="J9" s="17">
        <v>0.18</v>
      </c>
      <c r="K9" s="17">
        <v>0.3</v>
      </c>
      <c r="L9" s="17">
        <v>0.31</v>
      </c>
      <c r="M9" s="17"/>
      <c r="N9" s="7" t="s">
        <v>53</v>
      </c>
      <c r="O9" s="4">
        <v>5</v>
      </c>
      <c r="P9" s="4">
        <v>1.24</v>
      </c>
      <c r="Q9" s="4">
        <f t="shared" si="0"/>
        <v>6.2</v>
      </c>
      <c r="R9" s="21">
        <f t="shared" si="1"/>
        <v>68.2</v>
      </c>
      <c r="S9" s="43">
        <f t="shared" si="2"/>
        <v>0.97340000000000004</v>
      </c>
      <c r="T9" s="17">
        <f t="shared" si="3"/>
        <v>0</v>
      </c>
      <c r="U9" s="17">
        <f t="shared" si="4"/>
        <v>0</v>
      </c>
      <c r="V9" s="44">
        <f t="shared" si="11"/>
        <v>0.1116</v>
      </c>
      <c r="W9" s="16">
        <f t="shared" si="5"/>
        <v>0</v>
      </c>
      <c r="X9" s="44">
        <f t="shared" si="6"/>
        <v>0.11779999999999999</v>
      </c>
      <c r="Y9" s="44">
        <f t="shared" si="7"/>
        <v>1.1159999999999998E-2</v>
      </c>
      <c r="Z9" s="44">
        <f t="shared" si="8"/>
        <v>1.8599999999999998E-2</v>
      </c>
      <c r="AA9" s="44">
        <f t="shared" si="9"/>
        <v>1.9220000000000001E-2</v>
      </c>
      <c r="AB9" s="16">
        <f t="shared" si="10"/>
        <v>0</v>
      </c>
      <c r="AC9" s="13">
        <v>11000</v>
      </c>
    </row>
    <row r="10" spans="1:31" ht="16" x14ac:dyDescent="0.2">
      <c r="A10" s="36" t="s">
        <v>89</v>
      </c>
      <c r="B10" s="1" t="s">
        <v>8</v>
      </c>
      <c r="C10" s="38">
        <v>88563</v>
      </c>
      <c r="D10" s="29">
        <v>7</v>
      </c>
      <c r="E10" s="26">
        <v>6</v>
      </c>
      <c r="F10" s="26"/>
      <c r="G10" s="30">
        <v>1.7</v>
      </c>
      <c r="H10" s="26">
        <v>0.2</v>
      </c>
      <c r="I10" s="27"/>
      <c r="J10" s="17">
        <v>0.3</v>
      </c>
      <c r="K10" s="17"/>
      <c r="L10" s="17"/>
      <c r="M10" s="17"/>
      <c r="N10" s="7" t="s">
        <v>58</v>
      </c>
      <c r="O10" s="4">
        <v>1.2</v>
      </c>
      <c r="P10" s="5">
        <v>1.2</v>
      </c>
      <c r="Q10" s="4">
        <f t="shared" si="0"/>
        <v>1.44</v>
      </c>
      <c r="R10" s="21">
        <f t="shared" si="1"/>
        <v>26.495999999999999</v>
      </c>
      <c r="S10" s="43">
        <f t="shared" si="2"/>
        <v>0.1008</v>
      </c>
      <c r="T10" s="43">
        <f t="shared" si="3"/>
        <v>8.6400000000000005E-2</v>
      </c>
      <c r="U10" s="17">
        <f t="shared" si="4"/>
        <v>0</v>
      </c>
      <c r="V10" s="44">
        <f t="shared" si="11"/>
        <v>2.4479999999999998E-2</v>
      </c>
      <c r="W10" s="44">
        <f t="shared" si="5"/>
        <v>2.8799999999999997E-3</v>
      </c>
      <c r="X10" s="16">
        <f t="shared" si="6"/>
        <v>0</v>
      </c>
      <c r="Y10" s="44">
        <f t="shared" si="7"/>
        <v>4.3200000000000001E-3</v>
      </c>
      <c r="Z10" s="16">
        <f t="shared" si="8"/>
        <v>0</v>
      </c>
      <c r="AA10" s="16">
        <f t="shared" si="9"/>
        <v>0</v>
      </c>
      <c r="AB10" s="16">
        <f t="shared" si="10"/>
        <v>0</v>
      </c>
      <c r="AC10" s="13">
        <v>18400</v>
      </c>
    </row>
    <row r="11" spans="1:31" ht="16" x14ac:dyDescent="0.2">
      <c r="A11" s="36" t="s">
        <v>90</v>
      </c>
      <c r="B11" s="1" t="s">
        <v>26</v>
      </c>
      <c r="C11" s="38">
        <v>88560</v>
      </c>
      <c r="D11" s="29">
        <v>7</v>
      </c>
      <c r="E11" s="26">
        <v>6</v>
      </c>
      <c r="F11" s="22"/>
      <c r="G11" s="27">
        <v>1.7</v>
      </c>
      <c r="H11" s="22"/>
      <c r="I11" s="27"/>
      <c r="J11" s="17"/>
      <c r="K11" s="17"/>
      <c r="L11" s="17"/>
      <c r="M11" s="17"/>
      <c r="N11" s="7" t="s">
        <v>59</v>
      </c>
      <c r="O11" s="4">
        <v>1</v>
      </c>
      <c r="P11" s="5">
        <v>1.2</v>
      </c>
      <c r="Q11" s="4">
        <f t="shared" si="0"/>
        <v>1.2</v>
      </c>
      <c r="R11" s="21">
        <f t="shared" si="1"/>
        <v>21.599999999999998</v>
      </c>
      <c r="S11" s="43">
        <f t="shared" si="2"/>
        <v>8.4000000000000005E-2</v>
      </c>
      <c r="T11" s="43">
        <f t="shared" si="3"/>
        <v>7.1999999999999995E-2</v>
      </c>
      <c r="U11" s="17">
        <f t="shared" si="4"/>
        <v>0</v>
      </c>
      <c r="V11" s="44">
        <f t="shared" si="11"/>
        <v>2.0400000000000001E-2</v>
      </c>
      <c r="W11" s="16">
        <f t="shared" si="5"/>
        <v>0</v>
      </c>
      <c r="X11" s="16">
        <f t="shared" si="6"/>
        <v>0</v>
      </c>
      <c r="Y11" s="16">
        <f t="shared" si="7"/>
        <v>0</v>
      </c>
      <c r="Z11" s="16">
        <f t="shared" si="8"/>
        <v>0</v>
      </c>
      <c r="AA11" s="16">
        <f t="shared" si="9"/>
        <v>0</v>
      </c>
      <c r="AB11" s="16">
        <f t="shared" si="10"/>
        <v>0</v>
      </c>
      <c r="AC11" s="13">
        <v>18000</v>
      </c>
    </row>
    <row r="12" spans="1:31" ht="16" x14ac:dyDescent="0.2">
      <c r="A12" s="37" t="s">
        <v>91</v>
      </c>
      <c r="B12" s="6" t="s">
        <v>67</v>
      </c>
      <c r="C12" s="38">
        <v>4762</v>
      </c>
      <c r="D12" s="41">
        <v>2</v>
      </c>
      <c r="E12" s="23"/>
      <c r="F12" s="23">
        <v>10</v>
      </c>
      <c r="G12" s="23"/>
      <c r="H12" s="23"/>
      <c r="I12" s="23"/>
      <c r="J12" s="10"/>
      <c r="K12" s="10"/>
      <c r="L12" s="10"/>
      <c r="M12" s="10"/>
      <c r="N12" s="7" t="s">
        <v>65</v>
      </c>
      <c r="O12" s="4">
        <v>1</v>
      </c>
      <c r="P12" s="5">
        <v>1.1599999999999999</v>
      </c>
      <c r="Q12" s="4">
        <f t="shared" si="0"/>
        <v>1.1599999999999999</v>
      </c>
      <c r="R12" s="21">
        <f t="shared" si="1"/>
        <v>9.86</v>
      </c>
      <c r="S12" s="43">
        <f t="shared" si="2"/>
        <v>2.3199999999999998E-2</v>
      </c>
      <c r="T12" s="17">
        <f t="shared" si="3"/>
        <v>0</v>
      </c>
      <c r="U12" s="43">
        <f t="shared" si="4"/>
        <v>0.11599999999999999</v>
      </c>
      <c r="V12" s="16">
        <f t="shared" si="11"/>
        <v>0</v>
      </c>
      <c r="W12" s="16">
        <f t="shared" si="5"/>
        <v>0</v>
      </c>
      <c r="X12" s="16">
        <f t="shared" si="6"/>
        <v>0</v>
      </c>
      <c r="Y12" s="16">
        <f t="shared" si="7"/>
        <v>0</v>
      </c>
      <c r="Z12" s="16">
        <f t="shared" si="8"/>
        <v>0</v>
      </c>
      <c r="AA12" s="16">
        <f t="shared" si="9"/>
        <v>0</v>
      </c>
      <c r="AB12" s="16">
        <f t="shared" si="10"/>
        <v>0</v>
      </c>
      <c r="AC12" s="13">
        <v>8500</v>
      </c>
    </row>
    <row r="13" spans="1:31" ht="16" x14ac:dyDescent="0.2">
      <c r="A13" s="37" t="s">
        <v>92</v>
      </c>
      <c r="B13" s="6" t="s">
        <v>61</v>
      </c>
      <c r="C13" s="38">
        <v>4733</v>
      </c>
      <c r="D13" s="41">
        <v>2</v>
      </c>
      <c r="E13" s="23"/>
      <c r="F13" s="23"/>
      <c r="G13" s="23">
        <v>7.3</v>
      </c>
      <c r="H13" s="23"/>
      <c r="I13" s="23"/>
      <c r="J13" s="10"/>
      <c r="K13" s="10"/>
      <c r="L13" s="10"/>
      <c r="M13" s="10"/>
      <c r="N13" s="7" t="s">
        <v>60</v>
      </c>
      <c r="O13" s="4">
        <v>0.2</v>
      </c>
      <c r="P13" s="5">
        <v>1.3</v>
      </c>
      <c r="Q13" s="4">
        <f t="shared" si="0"/>
        <v>0.26</v>
      </c>
      <c r="R13" s="21">
        <f t="shared" si="1"/>
        <v>2.73</v>
      </c>
      <c r="S13" s="43">
        <f t="shared" si="2"/>
        <v>5.1999999999999998E-3</v>
      </c>
      <c r="T13" s="17">
        <f t="shared" si="3"/>
        <v>0</v>
      </c>
      <c r="U13" s="17">
        <f t="shared" si="4"/>
        <v>0</v>
      </c>
      <c r="V13" s="44">
        <f t="shared" si="11"/>
        <v>1.898E-2</v>
      </c>
      <c r="W13" s="16">
        <f t="shared" si="5"/>
        <v>0</v>
      </c>
      <c r="X13" s="16">
        <f t="shared" si="6"/>
        <v>0</v>
      </c>
      <c r="Y13" s="16">
        <f t="shared" si="7"/>
        <v>0</v>
      </c>
      <c r="Z13" s="16">
        <f t="shared" si="8"/>
        <v>0</v>
      </c>
      <c r="AA13" s="16">
        <f t="shared" si="9"/>
        <v>0</v>
      </c>
      <c r="AB13" s="16">
        <f t="shared" si="10"/>
        <v>0</v>
      </c>
      <c r="AC13" s="13">
        <v>10500</v>
      </c>
    </row>
    <row r="14" spans="1:31" ht="16" x14ac:dyDescent="0.2">
      <c r="A14" s="37" t="s">
        <v>104</v>
      </c>
      <c r="B14" s="6" t="s">
        <v>64</v>
      </c>
      <c r="C14" s="38">
        <v>5342</v>
      </c>
      <c r="D14" s="41">
        <v>12</v>
      </c>
      <c r="E14" s="23"/>
      <c r="F14" s="23"/>
      <c r="G14" s="23">
        <v>1.4</v>
      </c>
      <c r="H14" s="23">
        <v>0.9</v>
      </c>
      <c r="I14" s="23"/>
      <c r="J14" s="10">
        <v>1</v>
      </c>
      <c r="K14" s="10">
        <v>0.5</v>
      </c>
      <c r="L14" s="10">
        <v>0.3</v>
      </c>
      <c r="M14" s="10">
        <v>0.25</v>
      </c>
      <c r="N14" s="7" t="s">
        <v>65</v>
      </c>
      <c r="O14" s="4">
        <v>2</v>
      </c>
      <c r="P14" s="5">
        <v>1.2</v>
      </c>
      <c r="Q14" s="4">
        <f t="shared" si="0"/>
        <v>2.4</v>
      </c>
      <c r="R14" s="21">
        <f t="shared" si="1"/>
        <v>38.4</v>
      </c>
      <c r="S14" s="43">
        <f t="shared" si="2"/>
        <v>0.28799999999999998</v>
      </c>
      <c r="T14" s="17">
        <f t="shared" si="3"/>
        <v>0</v>
      </c>
      <c r="U14" s="17">
        <f t="shared" si="4"/>
        <v>0</v>
      </c>
      <c r="V14" s="44">
        <f t="shared" si="11"/>
        <v>3.3599999999999998E-2</v>
      </c>
      <c r="W14" s="44">
        <f t="shared" si="5"/>
        <v>2.1600000000000001E-2</v>
      </c>
      <c r="X14" s="16">
        <f t="shared" si="6"/>
        <v>0</v>
      </c>
      <c r="Y14" s="44">
        <f t="shared" si="7"/>
        <v>2.4E-2</v>
      </c>
      <c r="Z14" s="44">
        <f>(Q14)*K14/100</f>
        <v>1.2E-2</v>
      </c>
      <c r="AA14" s="44">
        <f t="shared" si="9"/>
        <v>7.1999999999999998E-3</v>
      </c>
      <c r="AB14" s="44">
        <f t="shared" si="10"/>
        <v>6.0000000000000001E-3</v>
      </c>
      <c r="AC14" s="13">
        <v>16000</v>
      </c>
    </row>
    <row r="15" spans="1:31" ht="16" x14ac:dyDescent="0.2">
      <c r="A15" s="37" t="s">
        <v>105</v>
      </c>
      <c r="B15" s="6" t="s">
        <v>68</v>
      </c>
      <c r="C15" s="38">
        <v>4832</v>
      </c>
      <c r="D15" s="41">
        <v>2</v>
      </c>
      <c r="E15" s="23"/>
      <c r="F15" s="23"/>
      <c r="G15" s="23">
        <v>1.7</v>
      </c>
      <c r="H15" s="23">
        <v>2.2000000000000002</v>
      </c>
      <c r="I15" s="23"/>
      <c r="J15" s="10">
        <v>0.8</v>
      </c>
      <c r="K15" s="10">
        <v>0.28000000000000003</v>
      </c>
      <c r="L15" s="10">
        <v>0.2</v>
      </c>
      <c r="M15" s="10">
        <v>0.2</v>
      </c>
      <c r="N15" s="7" t="s">
        <v>60</v>
      </c>
      <c r="O15" s="4">
        <v>0.2</v>
      </c>
      <c r="P15" s="5">
        <v>1.1499999999999999</v>
      </c>
      <c r="Q15" s="4">
        <f t="shared" si="0"/>
        <v>0.22999999999999998</v>
      </c>
      <c r="R15" s="21">
        <f t="shared" si="1"/>
        <v>4.5539999999999994</v>
      </c>
      <c r="S15" s="17">
        <f t="shared" si="2"/>
        <v>4.5999999999999999E-3</v>
      </c>
      <c r="T15" s="17">
        <f t="shared" si="3"/>
        <v>0</v>
      </c>
      <c r="U15" s="17">
        <f t="shared" si="4"/>
        <v>0</v>
      </c>
      <c r="V15" s="44">
        <f t="shared" si="11"/>
        <v>3.9099999999999994E-3</v>
      </c>
      <c r="W15" s="44">
        <f t="shared" si="5"/>
        <v>5.0600000000000003E-3</v>
      </c>
      <c r="X15" s="16">
        <f t="shared" si="6"/>
        <v>0</v>
      </c>
      <c r="Y15" s="44">
        <f t="shared" si="7"/>
        <v>1.8400000000000001E-3</v>
      </c>
      <c r="Z15" s="44">
        <f t="shared" si="8"/>
        <v>6.4400000000000004E-4</v>
      </c>
      <c r="AA15" s="16">
        <f t="shared" si="9"/>
        <v>4.6000000000000001E-4</v>
      </c>
      <c r="AB15" s="16">
        <f t="shared" si="10"/>
        <v>4.6000000000000001E-4</v>
      </c>
      <c r="AC15" s="13">
        <v>19800</v>
      </c>
    </row>
    <row r="16" spans="1:31" ht="16" x14ac:dyDescent="0.2">
      <c r="A16" s="37" t="s">
        <v>93</v>
      </c>
      <c r="B16" s="6" t="s">
        <v>62</v>
      </c>
      <c r="C16" s="38">
        <v>4741</v>
      </c>
      <c r="D16" s="41">
        <v>2</v>
      </c>
      <c r="E16" s="23"/>
      <c r="F16" s="23"/>
      <c r="G16" s="23">
        <v>0.5</v>
      </c>
      <c r="H16" s="23">
        <v>1.4</v>
      </c>
      <c r="I16" s="23"/>
      <c r="J16" s="10"/>
      <c r="K16" s="10"/>
      <c r="L16" s="10"/>
      <c r="M16" s="10">
        <v>3</v>
      </c>
      <c r="N16" s="7" t="s">
        <v>45</v>
      </c>
      <c r="O16" s="4">
        <v>0.15</v>
      </c>
      <c r="P16" s="5">
        <v>1.1299999999999999</v>
      </c>
      <c r="Q16" s="4">
        <f t="shared" si="0"/>
        <v>0.16949999999999998</v>
      </c>
      <c r="R16" s="21">
        <f t="shared" si="1"/>
        <v>2.8475999999999999</v>
      </c>
      <c r="S16" s="17">
        <f t="shared" si="2"/>
        <v>3.3899999999999998E-3</v>
      </c>
      <c r="T16" s="17">
        <f t="shared" si="3"/>
        <v>0</v>
      </c>
      <c r="U16" s="17">
        <f t="shared" si="4"/>
        <v>0</v>
      </c>
      <c r="V16" s="44">
        <f t="shared" si="11"/>
        <v>8.4749999999999995E-4</v>
      </c>
      <c r="W16" s="44">
        <f t="shared" si="5"/>
        <v>2.3729999999999997E-3</v>
      </c>
      <c r="X16" s="16">
        <f t="shared" si="6"/>
        <v>0</v>
      </c>
      <c r="Y16" s="16">
        <f t="shared" si="7"/>
        <v>0</v>
      </c>
      <c r="Z16" s="16">
        <f t="shared" si="8"/>
        <v>0</v>
      </c>
      <c r="AA16" s="16">
        <f t="shared" si="9"/>
        <v>0</v>
      </c>
      <c r="AB16" s="44">
        <f t="shared" si="10"/>
        <v>5.0849999999999992E-3</v>
      </c>
      <c r="AC16" s="13">
        <v>16800</v>
      </c>
    </row>
    <row r="17" spans="1:29" ht="16" x14ac:dyDescent="0.2">
      <c r="A17" s="37" t="s">
        <v>94</v>
      </c>
      <c r="B17" s="1" t="s">
        <v>28</v>
      </c>
      <c r="C17" s="38">
        <v>4716</v>
      </c>
      <c r="D17" s="41">
        <v>2</v>
      </c>
      <c r="E17" s="23"/>
      <c r="F17" s="23"/>
      <c r="G17" s="23">
        <v>0.4</v>
      </c>
      <c r="H17" s="23">
        <v>5.6</v>
      </c>
      <c r="I17" s="23"/>
      <c r="J17" s="10">
        <v>10</v>
      </c>
      <c r="K17" s="10"/>
      <c r="L17" s="10"/>
      <c r="M17" s="10"/>
      <c r="N17" s="7" t="s">
        <v>45</v>
      </c>
      <c r="O17" s="4">
        <v>0.1</v>
      </c>
      <c r="P17" s="4">
        <v>1.4</v>
      </c>
      <c r="Q17" s="4">
        <f t="shared" si="0"/>
        <v>0.13999999999999999</v>
      </c>
      <c r="R17" s="21">
        <f t="shared" si="1"/>
        <v>2.17</v>
      </c>
      <c r="S17" s="17">
        <f t="shared" si="2"/>
        <v>2.7999999999999995E-3</v>
      </c>
      <c r="T17" s="17">
        <f t="shared" si="3"/>
        <v>0</v>
      </c>
      <c r="U17" s="17">
        <f t="shared" si="4"/>
        <v>0</v>
      </c>
      <c r="V17" s="44">
        <f t="shared" si="11"/>
        <v>5.5999999999999995E-4</v>
      </c>
      <c r="W17" s="44">
        <f t="shared" si="5"/>
        <v>7.8399999999999997E-3</v>
      </c>
      <c r="X17" s="16">
        <f t="shared" si="6"/>
        <v>0</v>
      </c>
      <c r="Y17" s="44">
        <f t="shared" si="7"/>
        <v>1.3999999999999999E-2</v>
      </c>
      <c r="Z17" s="16">
        <f t="shared" si="8"/>
        <v>0</v>
      </c>
      <c r="AA17" s="16">
        <f t="shared" si="9"/>
        <v>0</v>
      </c>
      <c r="AB17" s="16">
        <f t="shared" si="10"/>
        <v>0</v>
      </c>
      <c r="AC17" s="13">
        <v>15500</v>
      </c>
    </row>
    <row r="18" spans="1:29" ht="16" x14ac:dyDescent="0.2">
      <c r="A18" s="37" t="s">
        <v>95</v>
      </c>
      <c r="B18" s="1" t="s">
        <v>27</v>
      </c>
      <c r="C18" s="38">
        <v>4750</v>
      </c>
      <c r="D18" s="41">
        <v>2</v>
      </c>
      <c r="E18" s="23"/>
      <c r="F18" s="23"/>
      <c r="G18" s="23">
        <v>0.5</v>
      </c>
      <c r="H18" s="23">
        <v>4.8</v>
      </c>
      <c r="I18" s="42"/>
      <c r="J18" s="16"/>
      <c r="K18" s="16">
        <v>10</v>
      </c>
      <c r="L18" s="16"/>
      <c r="M18" s="10"/>
      <c r="N18" s="7" t="s">
        <v>45</v>
      </c>
      <c r="O18" s="4">
        <f>0.1</f>
        <v>0.1</v>
      </c>
      <c r="P18" s="4">
        <v>1.25</v>
      </c>
      <c r="Q18" s="4">
        <f t="shared" si="0"/>
        <v>0.125</v>
      </c>
      <c r="R18" s="21">
        <f t="shared" si="1"/>
        <v>2.125</v>
      </c>
      <c r="S18" s="17">
        <f t="shared" si="2"/>
        <v>2.5000000000000001E-3</v>
      </c>
      <c r="T18" s="17">
        <f t="shared" si="3"/>
        <v>0</v>
      </c>
      <c r="U18" s="17">
        <f t="shared" si="4"/>
        <v>0</v>
      </c>
      <c r="V18" s="44">
        <f t="shared" si="11"/>
        <v>6.2500000000000001E-4</v>
      </c>
      <c r="W18" s="44">
        <f t="shared" si="5"/>
        <v>6.0000000000000001E-3</v>
      </c>
      <c r="X18" s="16">
        <f t="shared" si="6"/>
        <v>0</v>
      </c>
      <c r="Y18" s="16">
        <f t="shared" si="7"/>
        <v>0</v>
      </c>
      <c r="Z18" s="44">
        <f t="shared" si="8"/>
        <v>1.2500000000000001E-2</v>
      </c>
      <c r="AA18" s="16">
        <f t="shared" si="9"/>
        <v>0</v>
      </c>
      <c r="AB18" s="16">
        <f t="shared" si="10"/>
        <v>0</v>
      </c>
      <c r="AC18" s="13">
        <v>17000</v>
      </c>
    </row>
    <row r="19" spans="1:29" ht="16" x14ac:dyDescent="0.2">
      <c r="A19" s="32" t="s">
        <v>96</v>
      </c>
      <c r="B19" s="1" t="s">
        <v>24</v>
      </c>
      <c r="C19" s="38">
        <v>54860</v>
      </c>
      <c r="D19" s="41">
        <v>4</v>
      </c>
      <c r="E19" s="23">
        <v>0.9</v>
      </c>
      <c r="F19" s="41">
        <v>5.8</v>
      </c>
      <c r="G19" s="41">
        <v>0.2</v>
      </c>
      <c r="H19" s="41">
        <v>0.32</v>
      </c>
      <c r="I19" s="42"/>
      <c r="J19" s="16">
        <v>0.02</v>
      </c>
      <c r="K19" s="16">
        <v>0.04</v>
      </c>
      <c r="L19" s="16"/>
      <c r="M19" s="10"/>
      <c r="N19" s="7" t="s">
        <v>57</v>
      </c>
      <c r="O19" s="4">
        <v>10</v>
      </c>
      <c r="P19" s="4">
        <v>1.1499999999999999</v>
      </c>
      <c r="Q19" s="4">
        <f t="shared" si="0"/>
        <v>11.5</v>
      </c>
      <c r="R19" s="21">
        <f t="shared" si="1"/>
        <v>79.924999999999997</v>
      </c>
      <c r="S19" s="43">
        <f t="shared" si="2"/>
        <v>0.46</v>
      </c>
      <c r="T19" s="43">
        <f t="shared" si="3"/>
        <v>0.10349999999999999</v>
      </c>
      <c r="U19" s="43">
        <f t="shared" si="4"/>
        <v>0.66700000000000004</v>
      </c>
      <c r="V19" s="44">
        <f t="shared" si="11"/>
        <v>2.3000000000000003E-2</v>
      </c>
      <c r="W19" s="44">
        <f t="shared" si="5"/>
        <v>3.6799999999999999E-2</v>
      </c>
      <c r="X19" s="16">
        <f t="shared" si="6"/>
        <v>0</v>
      </c>
      <c r="Y19" s="44">
        <f t="shared" si="7"/>
        <v>2.3E-3</v>
      </c>
      <c r="Z19" s="44">
        <f t="shared" si="8"/>
        <v>4.5999999999999999E-3</v>
      </c>
      <c r="AA19" s="16">
        <f t="shared" si="9"/>
        <v>0</v>
      </c>
      <c r="AB19" s="16">
        <f t="shared" si="10"/>
        <v>0</v>
      </c>
      <c r="AC19" s="13">
        <v>6950</v>
      </c>
    </row>
    <row r="20" spans="1:29" ht="16" x14ac:dyDescent="0.2">
      <c r="A20" s="32" t="s">
        <v>96</v>
      </c>
      <c r="B20" s="1" t="s">
        <v>25</v>
      </c>
      <c r="C20" s="38">
        <v>54862</v>
      </c>
      <c r="D20" s="41">
        <v>3.9</v>
      </c>
      <c r="E20" s="23">
        <v>0.9</v>
      </c>
      <c r="F20" s="23">
        <v>3.9</v>
      </c>
      <c r="G20" s="41">
        <v>0.2</v>
      </c>
      <c r="H20" s="23">
        <v>0.32</v>
      </c>
      <c r="I20" s="42"/>
      <c r="J20" s="16">
        <v>0.02</v>
      </c>
      <c r="K20" s="16">
        <v>0.04</v>
      </c>
      <c r="L20" s="16"/>
      <c r="M20" s="10"/>
      <c r="N20" s="7" t="s">
        <v>57</v>
      </c>
      <c r="O20" s="4">
        <v>10</v>
      </c>
      <c r="P20" s="4">
        <v>1.1499999999999999</v>
      </c>
      <c r="Q20" s="4">
        <f t="shared" si="0"/>
        <v>11.5</v>
      </c>
      <c r="R20" s="21">
        <f t="shared" si="1"/>
        <v>74.174999999999997</v>
      </c>
      <c r="S20" s="43">
        <f t="shared" si="2"/>
        <v>0.44850000000000001</v>
      </c>
      <c r="T20" s="43">
        <f t="shared" si="3"/>
        <v>0.10349999999999999</v>
      </c>
      <c r="U20" s="43">
        <f t="shared" si="4"/>
        <v>0.44850000000000001</v>
      </c>
      <c r="V20" s="44">
        <f t="shared" si="11"/>
        <v>2.3000000000000003E-2</v>
      </c>
      <c r="W20" s="44">
        <f t="shared" si="5"/>
        <v>3.6799999999999999E-2</v>
      </c>
      <c r="X20" s="16">
        <f t="shared" si="6"/>
        <v>0</v>
      </c>
      <c r="Y20" s="44">
        <f t="shared" si="7"/>
        <v>2.3E-3</v>
      </c>
      <c r="Z20" s="44">
        <f t="shared" si="8"/>
        <v>4.5999999999999999E-3</v>
      </c>
      <c r="AA20" s="16">
        <f t="shared" si="9"/>
        <v>0</v>
      </c>
      <c r="AB20" s="16">
        <f t="shared" si="10"/>
        <v>0</v>
      </c>
      <c r="AC20" s="13">
        <v>6450</v>
      </c>
    </row>
    <row r="21" spans="1:29" ht="16" x14ac:dyDescent="0.2">
      <c r="A21" s="35" t="s">
        <v>103</v>
      </c>
      <c r="B21" s="1" t="s">
        <v>9</v>
      </c>
      <c r="C21" s="38">
        <v>10091</v>
      </c>
      <c r="D21" s="41">
        <v>18.7</v>
      </c>
      <c r="E21" s="41">
        <v>0.7</v>
      </c>
      <c r="F21" s="41">
        <v>3.5</v>
      </c>
      <c r="G21" s="41"/>
      <c r="H21" s="41">
        <v>0.63</v>
      </c>
      <c r="I21" s="42"/>
      <c r="J21" s="16"/>
      <c r="K21" s="16"/>
      <c r="L21" s="16"/>
      <c r="M21" s="10"/>
      <c r="N21" s="7" t="s">
        <v>44</v>
      </c>
      <c r="O21" s="4">
        <v>50</v>
      </c>
      <c r="P21" s="4">
        <v>1.2</v>
      </c>
      <c r="Q21" s="4">
        <f t="shared" si="0"/>
        <v>60</v>
      </c>
      <c r="R21" s="21">
        <f t="shared" si="1"/>
        <v>480</v>
      </c>
      <c r="S21" s="43">
        <f t="shared" si="2"/>
        <v>11.22</v>
      </c>
      <c r="T21" s="43">
        <f t="shared" si="3"/>
        <v>0.42</v>
      </c>
      <c r="U21" s="43">
        <f t="shared" si="4"/>
        <v>2.1</v>
      </c>
      <c r="V21" s="16">
        <f t="shared" si="11"/>
        <v>0</v>
      </c>
      <c r="W21" s="44">
        <f t="shared" si="5"/>
        <v>0.37799999999999995</v>
      </c>
      <c r="X21" s="16">
        <f t="shared" si="6"/>
        <v>0</v>
      </c>
      <c r="Y21" s="16">
        <f t="shared" si="7"/>
        <v>0</v>
      </c>
      <c r="Z21" s="16">
        <f t="shared" si="8"/>
        <v>0</v>
      </c>
      <c r="AA21" s="16">
        <f t="shared" si="9"/>
        <v>0</v>
      </c>
      <c r="AB21" s="16">
        <f t="shared" si="10"/>
        <v>0</v>
      </c>
      <c r="AC21" s="13">
        <v>8000</v>
      </c>
    </row>
    <row r="22" spans="1:29" ht="16" x14ac:dyDescent="0.2">
      <c r="A22" s="35" t="s">
        <v>98</v>
      </c>
      <c r="B22" s="1" t="s">
        <v>16</v>
      </c>
      <c r="C22" s="38">
        <v>11900</v>
      </c>
      <c r="D22" s="41">
        <v>13.9</v>
      </c>
      <c r="E22" s="41">
        <v>2</v>
      </c>
      <c r="F22" s="41">
        <v>1</v>
      </c>
      <c r="G22" s="41">
        <v>0.5</v>
      </c>
      <c r="H22" s="41">
        <v>3.4</v>
      </c>
      <c r="I22" s="42"/>
      <c r="J22" s="16">
        <v>0.2</v>
      </c>
      <c r="K22" s="16">
        <v>0.5</v>
      </c>
      <c r="L22" s="16"/>
      <c r="M22" s="10"/>
      <c r="N22" s="7" t="s">
        <v>47</v>
      </c>
      <c r="O22" s="4">
        <v>60</v>
      </c>
      <c r="P22" s="5">
        <v>1.1499999999999999</v>
      </c>
      <c r="Q22" s="4">
        <f t="shared" si="0"/>
        <v>69</v>
      </c>
      <c r="R22" s="21">
        <f t="shared" si="1"/>
        <v>552</v>
      </c>
      <c r="S22" s="43">
        <f t="shared" si="2"/>
        <v>9.5910000000000011</v>
      </c>
      <c r="T22" s="43">
        <f t="shared" si="3"/>
        <v>1.38</v>
      </c>
      <c r="U22" s="43">
        <f t="shared" si="4"/>
        <v>0.69</v>
      </c>
      <c r="V22" s="44">
        <f t="shared" si="11"/>
        <v>0.34499999999999997</v>
      </c>
      <c r="W22" s="44">
        <f t="shared" si="5"/>
        <v>2.3460000000000001</v>
      </c>
      <c r="X22" s="16">
        <f t="shared" si="6"/>
        <v>0</v>
      </c>
      <c r="Y22" s="44">
        <f t="shared" si="7"/>
        <v>0.13800000000000001</v>
      </c>
      <c r="Z22" s="44">
        <f t="shared" si="8"/>
        <v>0.34499999999999997</v>
      </c>
      <c r="AA22" s="16">
        <f t="shared" si="9"/>
        <v>0</v>
      </c>
      <c r="AB22" s="16">
        <f t="shared" si="10"/>
        <v>0</v>
      </c>
      <c r="AC22" s="13">
        <v>8000</v>
      </c>
    </row>
    <row r="23" spans="1:29" ht="16" x14ac:dyDescent="0.2">
      <c r="A23" s="35" t="s">
        <v>98</v>
      </c>
      <c r="B23" s="1" t="s">
        <v>18</v>
      </c>
      <c r="C23" s="38">
        <v>11910</v>
      </c>
      <c r="D23" s="41">
        <v>13.7</v>
      </c>
      <c r="E23" s="41">
        <v>5.5</v>
      </c>
      <c r="F23" s="23">
        <v>0.8</v>
      </c>
      <c r="G23" s="41">
        <v>0.5</v>
      </c>
      <c r="H23" s="41">
        <v>1.2</v>
      </c>
      <c r="I23" s="42"/>
      <c r="J23" s="16">
        <v>0.3</v>
      </c>
      <c r="K23" s="16">
        <v>0.5</v>
      </c>
      <c r="L23" s="16"/>
      <c r="M23" s="10"/>
      <c r="N23" s="7" t="s">
        <v>47</v>
      </c>
      <c r="O23" s="4">
        <v>40</v>
      </c>
      <c r="P23" s="4">
        <v>1.25</v>
      </c>
      <c r="Q23" s="4">
        <f t="shared" si="0"/>
        <v>50</v>
      </c>
      <c r="R23" s="21">
        <f t="shared" si="1"/>
        <v>530</v>
      </c>
      <c r="S23" s="43">
        <f t="shared" si="2"/>
        <v>6.85</v>
      </c>
      <c r="T23" s="43">
        <f t="shared" si="3"/>
        <v>2.75</v>
      </c>
      <c r="U23" s="43">
        <f t="shared" si="4"/>
        <v>0.4</v>
      </c>
      <c r="V23" s="44">
        <f t="shared" si="11"/>
        <v>0.25</v>
      </c>
      <c r="W23" s="44">
        <f t="shared" si="5"/>
        <v>0.6</v>
      </c>
      <c r="X23" s="16">
        <f t="shared" si="6"/>
        <v>0</v>
      </c>
      <c r="Y23" s="44">
        <f t="shared" si="7"/>
        <v>0.15</v>
      </c>
      <c r="Z23" s="44">
        <f t="shared" si="8"/>
        <v>0.25</v>
      </c>
      <c r="AA23" s="16">
        <f t="shared" si="9"/>
        <v>0</v>
      </c>
      <c r="AB23" s="16">
        <f t="shared" si="10"/>
        <v>0</v>
      </c>
      <c r="AC23" s="13">
        <v>10600</v>
      </c>
    </row>
    <row r="24" spans="1:29" ht="16" x14ac:dyDescent="0.2">
      <c r="A24" s="35" t="s">
        <v>103</v>
      </c>
      <c r="B24" s="1" t="s">
        <v>10</v>
      </c>
      <c r="C24" s="38">
        <v>12331</v>
      </c>
      <c r="D24" s="41">
        <v>18.7</v>
      </c>
      <c r="E24" s="41">
        <v>1.6</v>
      </c>
      <c r="F24" s="41">
        <v>3.5</v>
      </c>
      <c r="G24" s="41"/>
      <c r="H24" s="41">
        <v>0.76</v>
      </c>
      <c r="I24" s="42"/>
      <c r="J24" s="16"/>
      <c r="K24" s="16"/>
      <c r="L24" s="16"/>
      <c r="M24" s="10"/>
      <c r="N24" s="7" t="s">
        <v>44</v>
      </c>
      <c r="O24" s="4">
        <v>50</v>
      </c>
      <c r="P24" s="4">
        <v>1.2</v>
      </c>
      <c r="Q24" s="4">
        <f t="shared" si="0"/>
        <v>60</v>
      </c>
      <c r="R24" s="21">
        <f t="shared" si="1"/>
        <v>495</v>
      </c>
      <c r="S24" s="43">
        <f t="shared" si="2"/>
        <v>11.22</v>
      </c>
      <c r="T24" s="43">
        <f t="shared" si="3"/>
        <v>0.96</v>
      </c>
      <c r="U24" s="43">
        <f t="shared" si="4"/>
        <v>2.1</v>
      </c>
      <c r="V24" s="16">
        <f t="shared" si="11"/>
        <v>0</v>
      </c>
      <c r="W24" s="44">
        <f t="shared" si="5"/>
        <v>0.45600000000000002</v>
      </c>
      <c r="X24" s="16">
        <f t="shared" si="6"/>
        <v>0</v>
      </c>
      <c r="Y24" s="16">
        <f t="shared" si="7"/>
        <v>0</v>
      </c>
      <c r="Z24" s="16">
        <f t="shared" si="8"/>
        <v>0</v>
      </c>
      <c r="AA24" s="16">
        <f t="shared" si="9"/>
        <v>0</v>
      </c>
      <c r="AB24" s="16">
        <f t="shared" si="10"/>
        <v>0</v>
      </c>
      <c r="AC24" s="13">
        <v>8250</v>
      </c>
    </row>
    <row r="25" spans="1:29" ht="16" x14ac:dyDescent="0.2">
      <c r="A25" s="35" t="s">
        <v>98</v>
      </c>
      <c r="B25" s="1" t="s">
        <v>19</v>
      </c>
      <c r="C25" s="38">
        <v>12451</v>
      </c>
      <c r="D25" s="41">
        <v>14.7</v>
      </c>
      <c r="E25" s="41">
        <v>4.9000000000000004</v>
      </c>
      <c r="F25" s="23">
        <v>1</v>
      </c>
      <c r="G25" s="41">
        <v>0.2</v>
      </c>
      <c r="H25" s="41">
        <v>0.8</v>
      </c>
      <c r="I25" s="42"/>
      <c r="J25" s="16">
        <v>0.1</v>
      </c>
      <c r="K25" s="16">
        <v>0.5</v>
      </c>
      <c r="L25" s="16">
        <v>0.3</v>
      </c>
      <c r="M25" s="10"/>
      <c r="N25" s="7" t="s">
        <v>44</v>
      </c>
      <c r="O25" s="4">
        <v>50</v>
      </c>
      <c r="P25" s="4">
        <v>1.22</v>
      </c>
      <c r="Q25" s="4">
        <f t="shared" si="0"/>
        <v>61</v>
      </c>
      <c r="R25" s="21">
        <f t="shared" si="1"/>
        <v>664.9</v>
      </c>
      <c r="S25" s="43">
        <f t="shared" si="2"/>
        <v>8.9669999999999987</v>
      </c>
      <c r="T25" s="43">
        <f t="shared" si="3"/>
        <v>2.9890000000000003</v>
      </c>
      <c r="U25" s="43">
        <f t="shared" si="4"/>
        <v>0.61</v>
      </c>
      <c r="V25" s="44">
        <f t="shared" si="11"/>
        <v>0.12200000000000001</v>
      </c>
      <c r="W25" s="45">
        <f t="shared" si="5"/>
        <v>0.48800000000000004</v>
      </c>
      <c r="X25" s="16">
        <f t="shared" si="6"/>
        <v>0</v>
      </c>
      <c r="Y25" s="44">
        <f t="shared" si="7"/>
        <v>6.1000000000000006E-2</v>
      </c>
      <c r="Z25" s="44">
        <f t="shared" si="8"/>
        <v>0.30499999999999999</v>
      </c>
      <c r="AA25" s="44">
        <f t="shared" si="9"/>
        <v>0.183</v>
      </c>
      <c r="AB25" s="16">
        <f t="shared" si="10"/>
        <v>0</v>
      </c>
      <c r="AC25" s="13">
        <v>10900</v>
      </c>
    </row>
    <row r="26" spans="1:29" ht="16" x14ac:dyDescent="0.2">
      <c r="A26" s="35" t="s">
        <v>100</v>
      </c>
      <c r="B26" s="1" t="s">
        <v>13</v>
      </c>
      <c r="C26" s="38">
        <v>52812</v>
      </c>
      <c r="D26" s="41">
        <v>5</v>
      </c>
      <c r="E26" s="41">
        <v>1</v>
      </c>
      <c r="F26" s="41">
        <v>6</v>
      </c>
      <c r="G26" s="23"/>
      <c r="H26" s="41">
        <v>0.2</v>
      </c>
      <c r="I26" s="42"/>
      <c r="J26" s="16"/>
      <c r="K26" s="16"/>
      <c r="L26" s="16">
        <v>0.34</v>
      </c>
      <c r="M26" s="10"/>
      <c r="N26" s="7" t="s">
        <v>74</v>
      </c>
      <c r="O26" s="4">
        <v>170</v>
      </c>
      <c r="P26" s="4">
        <v>1.2</v>
      </c>
      <c r="Q26" s="5">
        <f t="shared" ref="Q26:Q41" si="12">(O26*P26)</f>
        <v>204</v>
      </c>
      <c r="R26" s="21">
        <f t="shared" ref="R26:R41" si="13">(AC26/1000)*Q26</f>
        <v>1122</v>
      </c>
      <c r="S26" s="43">
        <f t="shared" si="2"/>
        <v>10.199999999999999</v>
      </c>
      <c r="T26" s="43">
        <f t="shared" si="3"/>
        <v>2.04</v>
      </c>
      <c r="U26" s="43">
        <f t="shared" si="4"/>
        <v>12.24</v>
      </c>
      <c r="V26" s="16">
        <f t="shared" si="11"/>
        <v>0</v>
      </c>
      <c r="W26" s="44">
        <f t="shared" si="5"/>
        <v>0.40800000000000003</v>
      </c>
      <c r="X26" s="16">
        <f t="shared" si="6"/>
        <v>0</v>
      </c>
      <c r="Y26" s="16">
        <f t="shared" si="7"/>
        <v>0</v>
      </c>
      <c r="Z26" s="16">
        <f t="shared" si="8"/>
        <v>0</v>
      </c>
      <c r="AA26" s="44">
        <f t="shared" si="9"/>
        <v>0.69359999999999999</v>
      </c>
      <c r="AB26" s="16">
        <f t="shared" si="10"/>
        <v>0</v>
      </c>
      <c r="AC26" s="13">
        <v>5500</v>
      </c>
    </row>
    <row r="27" spans="1:29" ht="16" x14ac:dyDescent="0.2">
      <c r="A27" s="35" t="s">
        <v>97</v>
      </c>
      <c r="B27" s="1" t="s">
        <v>11</v>
      </c>
      <c r="C27" s="38">
        <v>13930</v>
      </c>
      <c r="D27" s="41">
        <v>15.2</v>
      </c>
      <c r="E27" s="41">
        <v>0.8</v>
      </c>
      <c r="F27" s="41">
        <v>5.8</v>
      </c>
      <c r="G27" s="41"/>
      <c r="H27" s="41">
        <v>0.46</v>
      </c>
      <c r="I27" s="42"/>
      <c r="J27" s="16"/>
      <c r="K27" s="16"/>
      <c r="L27" s="16"/>
      <c r="M27" s="10"/>
      <c r="N27" s="7" t="s">
        <v>50</v>
      </c>
      <c r="O27" s="4">
        <v>60</v>
      </c>
      <c r="P27" s="4">
        <v>1.2</v>
      </c>
      <c r="Q27" s="4">
        <f t="shared" si="12"/>
        <v>72</v>
      </c>
      <c r="R27" s="21">
        <f t="shared" si="13"/>
        <v>576</v>
      </c>
      <c r="S27" s="43">
        <f t="shared" si="2"/>
        <v>10.943999999999999</v>
      </c>
      <c r="T27" s="43">
        <f t="shared" si="3"/>
        <v>0.57600000000000007</v>
      </c>
      <c r="U27" s="43">
        <f t="shared" si="4"/>
        <v>4.1759999999999993</v>
      </c>
      <c r="V27" s="16">
        <f t="shared" si="11"/>
        <v>0</v>
      </c>
      <c r="W27" s="44">
        <f t="shared" si="5"/>
        <v>0.33120000000000005</v>
      </c>
      <c r="X27" s="16">
        <f t="shared" si="6"/>
        <v>0</v>
      </c>
      <c r="Y27" s="16">
        <f t="shared" si="7"/>
        <v>0</v>
      </c>
      <c r="Z27" s="16">
        <f t="shared" si="8"/>
        <v>0</v>
      </c>
      <c r="AA27" s="16">
        <f t="shared" si="9"/>
        <v>0</v>
      </c>
      <c r="AB27" s="16">
        <f t="shared" si="10"/>
        <v>0</v>
      </c>
      <c r="AC27" s="13">
        <v>8000</v>
      </c>
    </row>
    <row r="28" spans="1:29" ht="16" x14ac:dyDescent="0.2">
      <c r="A28" s="35" t="s">
        <v>98</v>
      </c>
      <c r="B28" s="1" t="s">
        <v>20</v>
      </c>
      <c r="C28" s="38">
        <v>13021</v>
      </c>
      <c r="D28" s="41">
        <v>11</v>
      </c>
      <c r="E28" s="41">
        <v>4.9000000000000004</v>
      </c>
      <c r="F28" s="23">
        <v>1</v>
      </c>
      <c r="G28" s="41">
        <v>0.2</v>
      </c>
      <c r="H28" s="41">
        <v>0.9</v>
      </c>
      <c r="I28" s="42"/>
      <c r="J28" s="16">
        <v>0.1</v>
      </c>
      <c r="K28" s="16">
        <v>0.5</v>
      </c>
      <c r="L28" s="16">
        <v>0.2</v>
      </c>
      <c r="M28" s="10"/>
      <c r="N28" s="7" t="s">
        <v>48</v>
      </c>
      <c r="O28" s="4">
        <v>50</v>
      </c>
      <c r="P28" s="4">
        <v>1.2</v>
      </c>
      <c r="Q28" s="4">
        <f t="shared" si="12"/>
        <v>60</v>
      </c>
      <c r="R28" s="21">
        <f t="shared" si="13"/>
        <v>588</v>
      </c>
      <c r="S28" s="43">
        <f t="shared" si="2"/>
        <v>6.6</v>
      </c>
      <c r="T28" s="43">
        <f t="shared" si="3"/>
        <v>2.94</v>
      </c>
      <c r="U28" s="43">
        <f t="shared" si="4"/>
        <v>0.6</v>
      </c>
      <c r="V28" s="44">
        <f t="shared" si="11"/>
        <v>0.12</v>
      </c>
      <c r="W28" s="44">
        <f t="shared" si="5"/>
        <v>0.54</v>
      </c>
      <c r="X28" s="16">
        <f t="shared" si="6"/>
        <v>0</v>
      </c>
      <c r="Y28" s="44">
        <f t="shared" si="7"/>
        <v>0.06</v>
      </c>
      <c r="Z28" s="44">
        <f t="shared" si="8"/>
        <v>0.3</v>
      </c>
      <c r="AA28" s="44">
        <f t="shared" si="9"/>
        <v>0.12</v>
      </c>
      <c r="AB28" s="16">
        <f t="shared" si="10"/>
        <v>0</v>
      </c>
      <c r="AC28" s="13">
        <v>9800</v>
      </c>
    </row>
    <row r="29" spans="1:29" ht="16" x14ac:dyDescent="0.2">
      <c r="A29" s="35" t="s">
        <v>98</v>
      </c>
      <c r="B29" s="1" t="s">
        <v>17</v>
      </c>
      <c r="C29" s="38">
        <v>13080</v>
      </c>
      <c r="D29" s="41">
        <v>13.8</v>
      </c>
      <c r="E29" s="41">
        <v>3.6</v>
      </c>
      <c r="F29" s="23">
        <v>1</v>
      </c>
      <c r="G29" s="41">
        <v>0.5</v>
      </c>
      <c r="H29" s="41">
        <v>1.18</v>
      </c>
      <c r="I29" s="42"/>
      <c r="J29" s="16">
        <v>0.31</v>
      </c>
      <c r="K29" s="16">
        <v>0.49</v>
      </c>
      <c r="L29" s="16"/>
      <c r="M29" s="10"/>
      <c r="N29" s="7" t="s">
        <v>47</v>
      </c>
      <c r="O29" s="4">
        <v>50</v>
      </c>
      <c r="P29" s="4">
        <v>1.2</v>
      </c>
      <c r="Q29" s="4">
        <f t="shared" si="12"/>
        <v>60</v>
      </c>
      <c r="R29" s="21">
        <f t="shared" si="13"/>
        <v>558</v>
      </c>
      <c r="S29" s="43">
        <f t="shared" si="2"/>
        <v>8.2799999999999994</v>
      </c>
      <c r="T29" s="43">
        <f t="shared" si="3"/>
        <v>2.16</v>
      </c>
      <c r="U29" s="43">
        <f t="shared" si="4"/>
        <v>0.6</v>
      </c>
      <c r="V29" s="44">
        <f t="shared" si="11"/>
        <v>0.3</v>
      </c>
      <c r="W29" s="44">
        <f t="shared" si="5"/>
        <v>0.70799999999999996</v>
      </c>
      <c r="X29" s="16">
        <f t="shared" si="6"/>
        <v>0</v>
      </c>
      <c r="Y29" s="44">
        <f t="shared" si="7"/>
        <v>0.18600000000000003</v>
      </c>
      <c r="Z29" s="44">
        <f t="shared" si="8"/>
        <v>0.29399999999999998</v>
      </c>
      <c r="AA29" s="16">
        <f t="shared" si="9"/>
        <v>0</v>
      </c>
      <c r="AB29" s="16">
        <f t="shared" si="10"/>
        <v>0</v>
      </c>
      <c r="AC29" s="13">
        <v>9300</v>
      </c>
    </row>
    <row r="30" spans="1:29" ht="16" x14ac:dyDescent="0.2">
      <c r="A30" s="35" t="s">
        <v>106</v>
      </c>
      <c r="B30" s="1" t="s">
        <v>12</v>
      </c>
      <c r="C30" s="38">
        <v>33120</v>
      </c>
      <c r="D30" s="41">
        <v>23.6</v>
      </c>
      <c r="E30" s="41"/>
      <c r="F30" s="41"/>
      <c r="G30" s="41"/>
      <c r="H30" s="41">
        <v>2.4</v>
      </c>
      <c r="I30" s="42"/>
      <c r="J30" s="16"/>
      <c r="K30" s="16"/>
      <c r="L30" s="16"/>
      <c r="M30" s="10"/>
      <c r="N30" s="7" t="s">
        <v>52</v>
      </c>
      <c r="O30" s="4">
        <v>35</v>
      </c>
      <c r="P30" s="4">
        <v>1.21</v>
      </c>
      <c r="Q30" s="4">
        <f t="shared" si="12"/>
        <v>42.35</v>
      </c>
      <c r="R30" s="21">
        <f t="shared" si="13"/>
        <v>338.8</v>
      </c>
      <c r="S30" s="43">
        <f t="shared" si="2"/>
        <v>9.9946000000000019</v>
      </c>
      <c r="T30" s="17">
        <f t="shared" si="3"/>
        <v>0</v>
      </c>
      <c r="U30" s="17">
        <f t="shared" si="4"/>
        <v>0</v>
      </c>
      <c r="V30" s="16">
        <f t="shared" si="11"/>
        <v>0</v>
      </c>
      <c r="W30" s="44">
        <f t="shared" si="5"/>
        <v>1.0164</v>
      </c>
      <c r="X30" s="16">
        <f t="shared" si="6"/>
        <v>0</v>
      </c>
      <c r="Y30" s="16">
        <f t="shared" si="7"/>
        <v>0</v>
      </c>
      <c r="Z30" s="16">
        <f t="shared" si="8"/>
        <v>0</v>
      </c>
      <c r="AA30" s="16">
        <f t="shared" si="9"/>
        <v>0</v>
      </c>
      <c r="AB30" s="16">
        <f t="shared" si="10"/>
        <v>0</v>
      </c>
      <c r="AC30" s="13">
        <v>8000</v>
      </c>
    </row>
    <row r="31" spans="1:29" ht="16" x14ac:dyDescent="0.2">
      <c r="A31" s="34" t="s">
        <v>102</v>
      </c>
      <c r="B31" s="6" t="s">
        <v>66</v>
      </c>
      <c r="C31" s="38">
        <v>53590</v>
      </c>
      <c r="D31" s="41">
        <v>9.1</v>
      </c>
      <c r="E31" s="23"/>
      <c r="F31" s="23"/>
      <c r="G31" s="41">
        <v>0.7</v>
      </c>
      <c r="H31" s="23"/>
      <c r="I31" s="42">
        <v>6.8</v>
      </c>
      <c r="J31" s="16">
        <v>0.18</v>
      </c>
      <c r="K31" s="16">
        <v>0.15</v>
      </c>
      <c r="L31" s="16">
        <v>0.27</v>
      </c>
      <c r="M31" s="10"/>
      <c r="N31" s="7" t="s">
        <v>56</v>
      </c>
      <c r="O31" s="4">
        <v>16</v>
      </c>
      <c r="P31" s="5">
        <v>1.25</v>
      </c>
      <c r="Q31" s="4">
        <f t="shared" si="12"/>
        <v>20</v>
      </c>
      <c r="R31" s="21">
        <f t="shared" si="13"/>
        <v>150</v>
      </c>
      <c r="S31" s="43">
        <f t="shared" si="2"/>
        <v>1.82</v>
      </c>
      <c r="T31" s="17">
        <f t="shared" si="3"/>
        <v>0</v>
      </c>
      <c r="U31" s="17">
        <f t="shared" si="4"/>
        <v>0</v>
      </c>
      <c r="V31" s="44">
        <f t="shared" si="11"/>
        <v>0.14000000000000001</v>
      </c>
      <c r="W31" s="16">
        <f t="shared" si="5"/>
        <v>0</v>
      </c>
      <c r="X31" s="44">
        <f t="shared" si="6"/>
        <v>1.36</v>
      </c>
      <c r="Y31" s="44">
        <f t="shared" si="7"/>
        <v>3.5999999999999997E-2</v>
      </c>
      <c r="Z31" s="44">
        <f t="shared" si="8"/>
        <v>0.03</v>
      </c>
      <c r="AA31" s="44">
        <f t="shared" si="9"/>
        <v>5.4000000000000006E-2</v>
      </c>
      <c r="AB31" s="16">
        <f t="shared" si="10"/>
        <v>0</v>
      </c>
      <c r="AC31" s="13">
        <v>7500</v>
      </c>
    </row>
    <row r="32" spans="1:29" ht="16" x14ac:dyDescent="0.2">
      <c r="A32" s="34" t="s">
        <v>102</v>
      </c>
      <c r="B32" s="1" t="s">
        <v>22</v>
      </c>
      <c r="C32" s="38">
        <v>52121</v>
      </c>
      <c r="D32" s="41">
        <v>9</v>
      </c>
      <c r="E32" s="23"/>
      <c r="F32" s="23"/>
      <c r="G32" s="23"/>
      <c r="H32" s="23"/>
      <c r="I32" s="42">
        <v>8</v>
      </c>
      <c r="J32" s="16"/>
      <c r="K32" s="16"/>
      <c r="L32" s="16">
        <v>0.17</v>
      </c>
      <c r="M32" s="10"/>
      <c r="N32" s="7" t="s">
        <v>56</v>
      </c>
      <c r="O32" s="4">
        <v>16</v>
      </c>
      <c r="P32" s="4">
        <v>1.25</v>
      </c>
      <c r="Q32" s="4">
        <f t="shared" si="12"/>
        <v>20</v>
      </c>
      <c r="R32" s="21">
        <f t="shared" si="13"/>
        <v>134</v>
      </c>
      <c r="S32" s="43">
        <f t="shared" si="2"/>
        <v>1.8</v>
      </c>
      <c r="T32" s="17">
        <f t="shared" si="3"/>
        <v>0</v>
      </c>
      <c r="U32" s="17">
        <f t="shared" si="4"/>
        <v>0</v>
      </c>
      <c r="V32" s="16">
        <f t="shared" si="11"/>
        <v>0</v>
      </c>
      <c r="W32" s="16">
        <f t="shared" si="5"/>
        <v>0</v>
      </c>
      <c r="X32" s="44">
        <f t="shared" si="6"/>
        <v>1.6</v>
      </c>
      <c r="Y32" s="16">
        <f t="shared" si="7"/>
        <v>0</v>
      </c>
      <c r="Z32" s="16">
        <f t="shared" si="8"/>
        <v>0</v>
      </c>
      <c r="AA32" s="44">
        <f t="shared" si="9"/>
        <v>3.4000000000000002E-2</v>
      </c>
      <c r="AB32" s="16">
        <f t="shared" si="10"/>
        <v>0</v>
      </c>
      <c r="AC32" s="13">
        <v>6700</v>
      </c>
    </row>
    <row r="33" spans="1:29" ht="16" x14ac:dyDescent="0.2">
      <c r="A33" s="34" t="s">
        <v>102</v>
      </c>
      <c r="B33" s="1" t="s">
        <v>23</v>
      </c>
      <c r="C33" s="38">
        <v>53580</v>
      </c>
      <c r="D33" s="41">
        <v>9.1</v>
      </c>
      <c r="E33" s="23"/>
      <c r="F33" s="23"/>
      <c r="G33" s="23"/>
      <c r="H33" s="23"/>
      <c r="I33" s="42">
        <v>6.3</v>
      </c>
      <c r="J33" s="16"/>
      <c r="K33" s="16"/>
      <c r="L33" s="16">
        <v>0.27</v>
      </c>
      <c r="M33" s="10"/>
      <c r="N33" s="7" t="s">
        <v>56</v>
      </c>
      <c r="O33" s="4">
        <v>16</v>
      </c>
      <c r="P33" s="4">
        <v>1.21</v>
      </c>
      <c r="Q33" s="4">
        <f t="shared" si="12"/>
        <v>19.36</v>
      </c>
      <c r="R33" s="21">
        <f t="shared" si="13"/>
        <v>125.84</v>
      </c>
      <c r="S33" s="43">
        <f t="shared" si="2"/>
        <v>1.7617599999999998</v>
      </c>
      <c r="T33" s="17">
        <f t="shared" si="3"/>
        <v>0</v>
      </c>
      <c r="U33" s="17">
        <f t="shared" si="4"/>
        <v>0</v>
      </c>
      <c r="V33" s="16">
        <f t="shared" si="11"/>
        <v>0</v>
      </c>
      <c r="W33" s="16">
        <f t="shared" si="5"/>
        <v>0</v>
      </c>
      <c r="X33" s="44">
        <f t="shared" si="6"/>
        <v>1.2196799999999999</v>
      </c>
      <c r="Y33" s="16">
        <f t="shared" si="7"/>
        <v>0</v>
      </c>
      <c r="Z33" s="16">
        <f t="shared" si="8"/>
        <v>0</v>
      </c>
      <c r="AA33" s="44">
        <f t="shared" si="9"/>
        <v>5.2271999999999999E-2</v>
      </c>
      <c r="AB33" s="16">
        <f t="shared" si="10"/>
        <v>0</v>
      </c>
      <c r="AC33" s="13">
        <v>6500</v>
      </c>
    </row>
    <row r="34" spans="1:29" ht="16" x14ac:dyDescent="0.2">
      <c r="A34" s="33" t="s">
        <v>79</v>
      </c>
      <c r="B34" s="1" t="s">
        <v>15</v>
      </c>
      <c r="C34" s="38">
        <v>10393</v>
      </c>
      <c r="D34" s="41">
        <v>5.5</v>
      </c>
      <c r="E34" s="41">
        <v>7.5</v>
      </c>
      <c r="F34" s="23"/>
      <c r="G34" s="41">
        <v>0.1</v>
      </c>
      <c r="H34" s="41">
        <v>0.8</v>
      </c>
      <c r="I34" s="42"/>
      <c r="J34" s="16">
        <v>0.3</v>
      </c>
      <c r="K34" s="16">
        <v>0.4</v>
      </c>
      <c r="L34" s="16"/>
      <c r="M34" s="10"/>
      <c r="N34" s="7" t="s">
        <v>46</v>
      </c>
      <c r="O34" s="4">
        <v>12</v>
      </c>
      <c r="P34" s="4">
        <v>1.21</v>
      </c>
      <c r="Q34" s="4">
        <f t="shared" si="12"/>
        <v>14.52</v>
      </c>
      <c r="R34" s="21">
        <f t="shared" si="13"/>
        <v>143.74799999999999</v>
      </c>
      <c r="S34" s="43">
        <f t="shared" si="2"/>
        <v>0.79859999999999998</v>
      </c>
      <c r="T34" s="43">
        <f t="shared" si="3"/>
        <v>1.089</v>
      </c>
      <c r="U34" s="17">
        <f t="shared" si="4"/>
        <v>0</v>
      </c>
      <c r="V34" s="44">
        <f t="shared" si="11"/>
        <v>1.452E-2</v>
      </c>
      <c r="W34" s="44">
        <f t="shared" si="5"/>
        <v>0.11616</v>
      </c>
      <c r="X34" s="16">
        <f t="shared" si="6"/>
        <v>0</v>
      </c>
      <c r="Y34" s="44">
        <f t="shared" si="7"/>
        <v>4.3560000000000001E-2</v>
      </c>
      <c r="Z34" s="44">
        <f t="shared" si="8"/>
        <v>5.808E-2</v>
      </c>
      <c r="AA34" s="16">
        <f t="shared" si="9"/>
        <v>0</v>
      </c>
      <c r="AB34" s="16">
        <f t="shared" si="10"/>
        <v>0</v>
      </c>
      <c r="AC34" s="13">
        <v>9900</v>
      </c>
    </row>
    <row r="35" spans="1:29" ht="16" x14ac:dyDescent="0.2">
      <c r="A35" s="33" t="s">
        <v>79</v>
      </c>
      <c r="B35" s="18" t="s">
        <v>75</v>
      </c>
      <c r="C35" s="38">
        <v>13050</v>
      </c>
      <c r="D35" s="41">
        <v>9.6999999999999993</v>
      </c>
      <c r="E35" s="41">
        <v>6.7</v>
      </c>
      <c r="F35" s="23"/>
      <c r="G35" s="41">
        <v>0.1</v>
      </c>
      <c r="H35" s="41">
        <v>0.8</v>
      </c>
      <c r="I35" s="42"/>
      <c r="J35" s="16">
        <v>0.32</v>
      </c>
      <c r="K35" s="16">
        <v>0.21</v>
      </c>
      <c r="L35" s="16"/>
      <c r="M35" s="10"/>
      <c r="N35" s="7" t="s">
        <v>49</v>
      </c>
      <c r="O35" s="4">
        <v>12</v>
      </c>
      <c r="P35" s="4">
        <v>1.24</v>
      </c>
      <c r="Q35" s="4">
        <f t="shared" si="12"/>
        <v>14.879999999999999</v>
      </c>
      <c r="R35" s="21">
        <f t="shared" si="13"/>
        <v>147.31199999999998</v>
      </c>
      <c r="S35" s="43">
        <f t="shared" si="2"/>
        <v>1.4433599999999998</v>
      </c>
      <c r="T35" s="43">
        <f t="shared" si="3"/>
        <v>0.99695999999999996</v>
      </c>
      <c r="U35" s="17">
        <f t="shared" si="4"/>
        <v>0</v>
      </c>
      <c r="V35" s="44">
        <f t="shared" si="11"/>
        <v>1.4879999999999999E-2</v>
      </c>
      <c r="W35" s="44">
        <f t="shared" si="5"/>
        <v>0.11903999999999999</v>
      </c>
      <c r="X35" s="16">
        <f t="shared" si="6"/>
        <v>0</v>
      </c>
      <c r="Y35" s="44">
        <f t="shared" si="7"/>
        <v>4.7615999999999999E-2</v>
      </c>
      <c r="Z35" s="44">
        <f t="shared" si="8"/>
        <v>3.1247999999999995E-2</v>
      </c>
      <c r="AA35" s="16">
        <f t="shared" si="9"/>
        <v>0</v>
      </c>
      <c r="AB35" s="16">
        <f t="shared" si="10"/>
        <v>0</v>
      </c>
      <c r="AC35" s="13">
        <v>9900</v>
      </c>
    </row>
    <row r="36" spans="1:29" ht="16" x14ac:dyDescent="0.2">
      <c r="A36" s="33" t="s">
        <v>101</v>
      </c>
      <c r="B36" s="18" t="s">
        <v>77</v>
      </c>
      <c r="C36" s="38">
        <v>33110</v>
      </c>
      <c r="D36" s="41">
        <v>20</v>
      </c>
      <c r="E36" s="41">
        <v>1.7</v>
      </c>
      <c r="F36" s="41"/>
      <c r="G36" s="41">
        <v>0.2</v>
      </c>
      <c r="H36" s="41">
        <v>1.7</v>
      </c>
      <c r="I36" s="42"/>
      <c r="J36" s="16">
        <v>0.2</v>
      </c>
      <c r="K36" s="16"/>
      <c r="L36" s="16"/>
      <c r="M36" s="10"/>
      <c r="N36" s="7" t="s">
        <v>51</v>
      </c>
      <c r="O36" s="4">
        <v>30</v>
      </c>
      <c r="P36" s="4">
        <v>1.25</v>
      </c>
      <c r="Q36" s="4">
        <f t="shared" si="12"/>
        <v>37.5</v>
      </c>
      <c r="R36" s="21">
        <f t="shared" si="13"/>
        <v>358.125</v>
      </c>
      <c r="S36" s="43">
        <f t="shared" si="2"/>
        <v>7.5</v>
      </c>
      <c r="T36" s="43">
        <f t="shared" si="3"/>
        <v>0.63749999999999996</v>
      </c>
      <c r="U36" s="17">
        <f t="shared" si="4"/>
        <v>0</v>
      </c>
      <c r="V36" s="44">
        <f t="shared" si="11"/>
        <v>7.4999999999999997E-2</v>
      </c>
      <c r="W36" s="44">
        <f t="shared" si="5"/>
        <v>0.63749999999999996</v>
      </c>
      <c r="X36" s="16">
        <f t="shared" si="6"/>
        <v>0</v>
      </c>
      <c r="Y36" s="44">
        <f t="shared" si="7"/>
        <v>7.4999999999999997E-2</v>
      </c>
      <c r="Z36" s="16">
        <f t="shared" si="8"/>
        <v>0</v>
      </c>
      <c r="AA36" s="16">
        <f t="shared" si="9"/>
        <v>0</v>
      </c>
      <c r="AB36" s="16">
        <f t="shared" si="10"/>
        <v>0</v>
      </c>
      <c r="AC36" s="13">
        <v>9550</v>
      </c>
    </row>
    <row r="37" spans="1:29" ht="16" x14ac:dyDescent="0.2">
      <c r="A37" s="33" t="s">
        <v>101</v>
      </c>
      <c r="B37" s="18" t="s">
        <v>99</v>
      </c>
      <c r="C37" s="38">
        <v>10841</v>
      </c>
      <c r="D37" s="41">
        <v>19.899999999999999</v>
      </c>
      <c r="E37" s="41">
        <v>3.7</v>
      </c>
      <c r="F37" s="41"/>
      <c r="G37" s="41">
        <v>0.1</v>
      </c>
      <c r="H37" s="41">
        <v>0.3</v>
      </c>
      <c r="I37" s="42"/>
      <c r="J37" s="16">
        <v>0.16</v>
      </c>
      <c r="K37" s="16">
        <v>0.18</v>
      </c>
      <c r="L37" s="16">
        <v>0.09</v>
      </c>
      <c r="M37" s="10"/>
      <c r="N37" s="7" t="s">
        <v>46</v>
      </c>
      <c r="O37" s="4">
        <v>16</v>
      </c>
      <c r="P37" s="4">
        <v>1.22</v>
      </c>
      <c r="Q37" s="4">
        <f t="shared" si="12"/>
        <v>19.52</v>
      </c>
      <c r="R37" s="21">
        <f t="shared" si="13"/>
        <v>204.96</v>
      </c>
      <c r="S37" s="43">
        <f t="shared" si="2"/>
        <v>3.8844799999999999</v>
      </c>
      <c r="T37" s="43">
        <f t="shared" si="3"/>
        <v>0.72223999999999999</v>
      </c>
      <c r="U37" s="17">
        <f t="shared" si="4"/>
        <v>0</v>
      </c>
      <c r="V37" s="44">
        <f t="shared" si="11"/>
        <v>1.9519999999999999E-2</v>
      </c>
      <c r="W37" s="44">
        <f t="shared" si="5"/>
        <v>5.8560000000000001E-2</v>
      </c>
      <c r="X37" s="16">
        <f t="shared" si="6"/>
        <v>0</v>
      </c>
      <c r="Y37" s="44">
        <f t="shared" si="7"/>
        <v>3.1232000000000003E-2</v>
      </c>
      <c r="Z37" s="44">
        <f t="shared" si="8"/>
        <v>3.5136000000000001E-2</v>
      </c>
      <c r="AA37" s="44">
        <f t="shared" si="9"/>
        <v>1.7568E-2</v>
      </c>
      <c r="AB37" s="16">
        <f t="shared" si="10"/>
        <v>0</v>
      </c>
      <c r="AC37" s="13">
        <v>10500</v>
      </c>
    </row>
    <row r="38" spans="1:29" ht="16" x14ac:dyDescent="0.2">
      <c r="A38" s="33" t="s">
        <v>80</v>
      </c>
      <c r="B38" s="1" t="s">
        <v>14</v>
      </c>
      <c r="C38" s="38">
        <v>10392</v>
      </c>
      <c r="D38" s="41">
        <v>5.5</v>
      </c>
      <c r="E38" s="41">
        <v>7.5</v>
      </c>
      <c r="F38" s="23"/>
      <c r="G38" s="41"/>
      <c r="H38" s="41">
        <v>0.4</v>
      </c>
      <c r="I38" s="42"/>
      <c r="J38" s="16"/>
      <c r="K38" s="16">
        <v>0.1</v>
      </c>
      <c r="L38" s="16">
        <v>0.1</v>
      </c>
      <c r="M38" s="10">
        <v>7.4999999999999997E-2</v>
      </c>
      <c r="N38" s="7" t="s">
        <v>46</v>
      </c>
      <c r="O38" s="4">
        <v>12</v>
      </c>
      <c r="P38" s="4">
        <v>1.21</v>
      </c>
      <c r="Q38" s="4">
        <f t="shared" si="12"/>
        <v>14.52</v>
      </c>
      <c r="R38" s="21">
        <f t="shared" si="13"/>
        <v>143.74799999999999</v>
      </c>
      <c r="S38" s="43">
        <f t="shared" si="2"/>
        <v>0.79859999999999998</v>
      </c>
      <c r="T38" s="43">
        <f t="shared" si="3"/>
        <v>1.089</v>
      </c>
      <c r="U38" s="17">
        <f t="shared" si="4"/>
        <v>0</v>
      </c>
      <c r="V38" s="16">
        <f t="shared" si="11"/>
        <v>0</v>
      </c>
      <c r="W38" s="44">
        <f t="shared" si="5"/>
        <v>5.808E-2</v>
      </c>
      <c r="X38" s="16">
        <f t="shared" si="6"/>
        <v>0</v>
      </c>
      <c r="Y38" s="16">
        <f t="shared" si="7"/>
        <v>0</v>
      </c>
      <c r="Z38" s="44">
        <f t="shared" si="8"/>
        <v>1.452E-2</v>
      </c>
      <c r="AA38" s="44">
        <f t="shared" si="9"/>
        <v>1.452E-2</v>
      </c>
      <c r="AB38" s="44">
        <f t="shared" si="10"/>
        <v>1.089E-2</v>
      </c>
      <c r="AC38" s="13">
        <v>9900</v>
      </c>
    </row>
    <row r="39" spans="1:29" ht="16" x14ac:dyDescent="0.2">
      <c r="A39" s="33" t="s">
        <v>80</v>
      </c>
      <c r="B39" s="18" t="s">
        <v>81</v>
      </c>
      <c r="C39" s="38">
        <v>13055</v>
      </c>
      <c r="D39" s="41">
        <v>10</v>
      </c>
      <c r="E39" s="41">
        <v>7</v>
      </c>
      <c r="F39" s="23"/>
      <c r="G39" s="41">
        <v>0.2</v>
      </c>
      <c r="H39" s="41">
        <v>0.4</v>
      </c>
      <c r="I39" s="42"/>
      <c r="J39" s="16"/>
      <c r="K39" s="16">
        <v>0.18</v>
      </c>
      <c r="L39" s="16">
        <v>0.17</v>
      </c>
      <c r="M39" s="10">
        <v>0.08</v>
      </c>
      <c r="N39" s="7" t="s">
        <v>49</v>
      </c>
      <c r="O39" s="4">
        <v>12</v>
      </c>
      <c r="P39" s="4">
        <v>1.24</v>
      </c>
      <c r="Q39" s="4">
        <f t="shared" si="12"/>
        <v>14.879999999999999</v>
      </c>
      <c r="R39" s="21">
        <f t="shared" si="13"/>
        <v>147.31199999999998</v>
      </c>
      <c r="S39" s="43">
        <f t="shared" si="2"/>
        <v>1.4879999999999998</v>
      </c>
      <c r="T39" s="43">
        <f t="shared" si="3"/>
        <v>1.0415999999999999</v>
      </c>
      <c r="U39" s="17">
        <f t="shared" si="4"/>
        <v>0</v>
      </c>
      <c r="V39" s="44">
        <f t="shared" si="11"/>
        <v>2.9759999999999998E-2</v>
      </c>
      <c r="W39" s="44">
        <f t="shared" si="5"/>
        <v>5.9519999999999997E-2</v>
      </c>
      <c r="X39" s="16">
        <f t="shared" si="6"/>
        <v>0</v>
      </c>
      <c r="Y39" s="16">
        <f t="shared" si="7"/>
        <v>0</v>
      </c>
      <c r="Z39" s="44">
        <f t="shared" si="8"/>
        <v>2.6783999999999999E-2</v>
      </c>
      <c r="AA39" s="44">
        <f t="shared" si="9"/>
        <v>2.5295999999999999E-2</v>
      </c>
      <c r="AB39" s="44">
        <f t="shared" si="10"/>
        <v>1.1904E-2</v>
      </c>
      <c r="AC39" s="13">
        <v>9900</v>
      </c>
    </row>
    <row r="40" spans="1:29" ht="16" x14ac:dyDescent="0.2">
      <c r="A40" s="33" t="s">
        <v>80</v>
      </c>
      <c r="B40" s="18" t="s">
        <v>76</v>
      </c>
      <c r="C40" s="38">
        <v>23942</v>
      </c>
      <c r="D40" s="41">
        <v>7.9</v>
      </c>
      <c r="E40" s="41">
        <v>7.7</v>
      </c>
      <c r="F40" s="23"/>
      <c r="G40" s="41">
        <v>0.4</v>
      </c>
      <c r="H40" s="41">
        <v>0.7</v>
      </c>
      <c r="I40" s="42"/>
      <c r="J40" s="16"/>
      <c r="K40" s="16">
        <v>0.3</v>
      </c>
      <c r="L40" s="16">
        <v>0.2</v>
      </c>
      <c r="M40" s="10"/>
      <c r="N40" s="7" t="s">
        <v>49</v>
      </c>
      <c r="O40" s="4">
        <v>10</v>
      </c>
      <c r="P40" s="5">
        <v>1.25</v>
      </c>
      <c r="Q40" s="4">
        <f t="shared" si="12"/>
        <v>12.5</v>
      </c>
      <c r="R40" s="21">
        <f t="shared" si="13"/>
        <v>150</v>
      </c>
      <c r="S40" s="43">
        <f t="shared" si="2"/>
        <v>0.98750000000000004</v>
      </c>
      <c r="T40" s="43">
        <f t="shared" si="3"/>
        <v>0.96250000000000002</v>
      </c>
      <c r="U40" s="17">
        <f t="shared" si="4"/>
        <v>0</v>
      </c>
      <c r="V40" s="44">
        <f t="shared" si="11"/>
        <v>0.05</v>
      </c>
      <c r="W40" s="44">
        <f t="shared" si="5"/>
        <v>8.7499999999999994E-2</v>
      </c>
      <c r="X40" s="16">
        <f t="shared" si="6"/>
        <v>0</v>
      </c>
      <c r="Y40" s="16">
        <f t="shared" si="7"/>
        <v>0</v>
      </c>
      <c r="Z40" s="44">
        <f t="shared" si="8"/>
        <v>3.7499999999999999E-2</v>
      </c>
      <c r="AA40" s="44">
        <f t="shared" si="9"/>
        <v>2.5000000000000001E-2</v>
      </c>
      <c r="AB40" s="16">
        <f t="shared" si="10"/>
        <v>0</v>
      </c>
      <c r="AC40" s="13">
        <v>12000</v>
      </c>
    </row>
    <row r="41" spans="1:29" ht="16" x14ac:dyDescent="0.2">
      <c r="A41" s="33" t="s">
        <v>80</v>
      </c>
      <c r="B41" s="18" t="s">
        <v>78</v>
      </c>
      <c r="C41" s="38">
        <v>23943</v>
      </c>
      <c r="D41" s="41">
        <v>7.9</v>
      </c>
      <c r="E41" s="41">
        <v>7.7</v>
      </c>
      <c r="F41" s="23"/>
      <c r="G41" s="41"/>
      <c r="H41" s="41">
        <v>0.17</v>
      </c>
      <c r="I41" s="42"/>
      <c r="J41" s="16"/>
      <c r="K41" s="16">
        <v>0.28000000000000003</v>
      </c>
      <c r="L41" s="16">
        <v>0.17</v>
      </c>
      <c r="M41" s="10">
        <v>7.4999999999999997E-2</v>
      </c>
      <c r="N41" s="7" t="s">
        <v>49</v>
      </c>
      <c r="O41" s="4">
        <v>10</v>
      </c>
      <c r="P41" s="5">
        <v>1.2</v>
      </c>
      <c r="Q41" s="4">
        <f t="shared" si="12"/>
        <v>12</v>
      </c>
      <c r="R41" s="21">
        <f t="shared" si="13"/>
        <v>141</v>
      </c>
      <c r="S41" s="43">
        <f t="shared" si="2"/>
        <v>0.94800000000000006</v>
      </c>
      <c r="T41" s="43">
        <f t="shared" si="3"/>
        <v>0.92400000000000004</v>
      </c>
      <c r="U41" s="17">
        <f t="shared" si="4"/>
        <v>0</v>
      </c>
      <c r="V41" s="16">
        <f t="shared" si="11"/>
        <v>0</v>
      </c>
      <c r="W41" s="44">
        <f t="shared" si="5"/>
        <v>2.0400000000000001E-2</v>
      </c>
      <c r="X41" s="16">
        <f t="shared" si="6"/>
        <v>0</v>
      </c>
      <c r="Y41" s="16">
        <f t="shared" si="7"/>
        <v>0</v>
      </c>
      <c r="Z41" s="44">
        <f t="shared" si="8"/>
        <v>3.3600000000000005E-2</v>
      </c>
      <c r="AA41" s="44">
        <f t="shared" si="9"/>
        <v>2.0400000000000001E-2</v>
      </c>
      <c r="AB41" s="44">
        <f t="shared" si="10"/>
        <v>8.9999999999999993E-3</v>
      </c>
      <c r="AC41" s="13">
        <v>11750</v>
      </c>
    </row>
    <row r="42" spans="1:29" ht="16" x14ac:dyDescent="0.2">
      <c r="A42" s="3"/>
      <c r="B42" s="3"/>
      <c r="C42" s="3"/>
      <c r="D42" s="3"/>
      <c r="E42" s="3"/>
      <c r="F42" s="3"/>
      <c r="G42" s="3"/>
      <c r="H42" s="3"/>
      <c r="I42" s="3"/>
      <c r="AB42" s="40"/>
    </row>
    <row r="43" spans="1:29" ht="16" x14ac:dyDescent="0.2">
      <c r="A43" s="3"/>
      <c r="B43" s="3"/>
      <c r="C43" s="3"/>
      <c r="D43" s="3"/>
      <c r="E43" s="3"/>
      <c r="F43" s="3"/>
      <c r="G43" s="3"/>
      <c r="H43" s="3"/>
      <c r="I43" s="3"/>
    </row>
  </sheetData>
  <sheetProtection algorithmName="SHA-512" hashValue="Z/Z+GOPpG6s4LbhroWgQwATXiN4gmBHwhtUj2+icxCNKP0b0FeHnnG/DF8dPT3uXB9KWrpxiKBn/f9RP0eytrw==" saltValue="kAc77lot8fb3azQu4LDvQg==" spinCount="100000" sheet="1" objects="1" scenarios="1" selectLockedCells="1" selectUnlockedCells="1"/>
  <sortState xmlns:xlrd2="http://schemas.microsoft.com/office/spreadsheetml/2017/richdata2" ref="A26:AD41">
    <sortCondition ref="A26"/>
  </sortState>
  <mergeCells count="1">
    <mergeCell ref="S1:AA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Microsoft Office User</cp:lastModifiedBy>
  <cp:lastPrinted>2023-04-28T16:52:55Z</cp:lastPrinted>
  <dcterms:created xsi:type="dcterms:W3CDTF">2023-03-24T18:39:09Z</dcterms:created>
  <dcterms:modified xsi:type="dcterms:W3CDTF">2023-04-28T23:49:24Z</dcterms:modified>
</cp:coreProperties>
</file>